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1.liga\"/>
    </mc:Choice>
  </mc:AlternateContent>
  <xr:revisionPtr revIDLastSave="38" documentId="13_ncr:1_{F3C165DC-A3EB-4F8D-904F-064A85660D34}" xr6:coauthVersionLast="36" xr6:coauthVersionMax="36" xr10:uidLastSave="{ACA3DA1A-8C49-44A1-94CA-7D15AE2418BE}"/>
  <bookViews>
    <workbookView xWindow="720" yWindow="620" windowWidth="19640" windowHeight="7430" xr2:uid="{00000000-000D-0000-FFFF-FFFF00000000}"/>
  </bookViews>
  <sheets>
    <sheet name="Tabulka" sheetId="32" r:id="rId1"/>
    <sheet name="Statistiky" sheetId="30" r:id="rId2"/>
  </sheets>
  <definedNames>
    <definedName name="home" localSheetId="0">Tabulka!$B$17:$B$34</definedName>
    <definedName name="home">#REF!</definedName>
    <definedName name="homegoal" localSheetId="0">Tabulka!$M$17:$M$34</definedName>
    <definedName name="homescore" localSheetId="0">Tabulka!$C$17:$C$34</definedName>
    <definedName name="homescore">#REF!</definedName>
    <definedName name="jmeno" localSheetId="1">Statistiky!#REF!</definedName>
    <definedName name="visitor" localSheetId="0">Tabulka!$F$17:$K$34</definedName>
    <definedName name="visitor">#REF!</definedName>
    <definedName name="visitorgoal" localSheetId="0">Tabulka!$O$17:$O$34</definedName>
    <definedName name="visitorscore" localSheetId="0">Tabulka!$E$17:$E$34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32" l="1"/>
  <c r="J9" i="32"/>
  <c r="J10" i="32"/>
  <c r="J11" i="32"/>
  <c r="J12" i="32"/>
  <c r="J7" i="32"/>
  <c r="J6" i="32"/>
  <c r="V27" i="32" l="1"/>
  <c r="AH27" i="32" s="1"/>
  <c r="V28" i="32"/>
  <c r="AH28" i="32" s="1"/>
  <c r="V29" i="32"/>
  <c r="AA29" i="32" s="1"/>
  <c r="V30" i="32"/>
  <c r="AB30" i="32" s="1"/>
  <c r="V31" i="32"/>
  <c r="AH31" i="32" s="1"/>
  <c r="V32" i="32"/>
  <c r="Z32" i="32" s="1" a="1"/>
  <c r="Z32" i="32" s="1"/>
  <c r="V26" i="32"/>
  <c r="AH26" i="32" s="1"/>
  <c r="Y31" i="32" a="1"/>
  <c r="Y31" i="32" s="1"/>
  <c r="X31" i="32" a="1"/>
  <c r="X31" i="32" s="1"/>
  <c r="X29" i="32" a="1"/>
  <c r="X29" i="32" s="1"/>
  <c r="Y28" i="32" a="1"/>
  <c r="Y28" i="32" s="1"/>
  <c r="Y26" i="32" a="1"/>
  <c r="Y26" i="32" s="1"/>
  <c r="Z28" i="32" l="1" a="1"/>
  <c r="Z28" i="32" s="1"/>
  <c r="AB28" i="32"/>
  <c r="Y32" i="32" a="1"/>
  <c r="AG27" i="32"/>
  <c r="Z27" i="32" a="1"/>
  <c r="Z27" i="32" s="1"/>
  <c r="AB31" i="32"/>
  <c r="AH32" i="32"/>
  <c r="AB26" i="32"/>
  <c r="AG32" i="32"/>
  <c r="AG28" i="32"/>
  <c r="AH29" i="32"/>
  <c r="X26" i="32" a="1"/>
  <c r="X26" i="32" s="1"/>
  <c r="AD26" i="32" s="1"/>
  <c r="X28" i="32" a="1"/>
  <c r="X28" i="32" s="1"/>
  <c r="AD28" i="32" s="1"/>
  <c r="Y29" i="32" a="1"/>
  <c r="Y29" i="32" s="1"/>
  <c r="AD29" i="32" s="1"/>
  <c r="AG31" i="32"/>
  <c r="AG30" i="32"/>
  <c r="AG26" i="32"/>
  <c r="AG29" i="32"/>
  <c r="AH30" i="32"/>
  <c r="AD31" i="32"/>
  <c r="AB29" i="32"/>
  <c r="Y32" i="32"/>
  <c r="Z31" i="32" a="1"/>
  <c r="Z31" i="32" s="1"/>
  <c r="W31" i="32" s="1"/>
  <c r="X27" i="32" a="1"/>
  <c r="X27" i="32" s="1"/>
  <c r="AB27" i="32"/>
  <c r="Z26" i="32" a="1"/>
  <c r="Z26" i="32" s="1"/>
  <c r="Y27" i="32" a="1"/>
  <c r="Y27" i="32" s="1"/>
  <c r="AA28" i="32"/>
  <c r="Z29" i="32" a="1"/>
  <c r="Z29" i="32" s="1"/>
  <c r="X30" i="32" a="1"/>
  <c r="X30" i="32" s="1"/>
  <c r="AA31" i="32"/>
  <c r="AA27" i="32"/>
  <c r="AA30" i="32"/>
  <c r="AC30" i="32" s="1"/>
  <c r="AA26" i="32"/>
  <c r="Y30" i="32" a="1"/>
  <c r="Y30" i="32" s="1"/>
  <c r="Z30" i="32" a="1"/>
  <c r="Z30" i="32" s="1"/>
  <c r="AA32" i="32"/>
  <c r="AB32" i="32"/>
  <c r="X32" i="32" a="1"/>
  <c r="X32" i="32" s="1"/>
  <c r="AC28" i="32" l="1"/>
  <c r="W26" i="32"/>
  <c r="W28" i="32"/>
  <c r="AC26" i="32"/>
  <c r="AC31" i="32"/>
  <c r="W29" i="32"/>
  <c r="W32" i="32"/>
  <c r="AD32" i="32"/>
  <c r="AD30" i="32"/>
  <c r="W30" i="32"/>
  <c r="W27" i="32"/>
  <c r="AD27" i="32"/>
  <c r="AC29" i="32"/>
  <c r="AC27" i="32"/>
  <c r="AC32" i="32"/>
  <c r="AE30" i="32" l="1"/>
  <c r="AE32" i="32"/>
  <c r="AE26" i="32"/>
  <c r="AE28" i="32"/>
  <c r="AE27" i="32"/>
  <c r="AE31" i="32"/>
  <c r="AE29" i="32"/>
</calcChain>
</file>

<file path=xl/sharedStrings.xml><?xml version="1.0" encoding="utf-8"?>
<sst xmlns="http://schemas.openxmlformats.org/spreadsheetml/2006/main" count="488" uniqueCount="157">
  <si>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</si>
  <si>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</si>
  <si>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</si>
  <si>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</si>
  <si>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</si>
  <si>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</si>
  <si>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</si>
  <si>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</si>
  <si>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</si>
  <si>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</si>
  <si>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</si>
  <si>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</si>
  <si>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SYRŮČEK Adam</t>
  </si>
  <si>
    <t>DUCHOŇ Michal</t>
  </si>
  <si>
    <t>VANČURA Tomáš</t>
  </si>
  <si>
    <t>VANČUROVÁ Milada</t>
  </si>
  <si>
    <t>FOLTÝN Jaromír sen</t>
  </si>
  <si>
    <t>PROCHÁZKA Jaromír</t>
  </si>
  <si>
    <t>PELIKÁN Pavel</t>
  </si>
  <si>
    <t>PELIKÁN Jiří</t>
  </si>
  <si>
    <t>KOLODĚJ Pavel</t>
  </si>
  <si>
    <t>ALEXANDROV Pavel</t>
  </si>
  <si>
    <t>TICHAVSKÝ Milan</t>
  </si>
  <si>
    <t>KUBEČKA Jan</t>
  </si>
  <si>
    <t>Gunners Břeclav</t>
  </si>
  <si>
    <t>KAŇA Simon</t>
  </si>
  <si>
    <t>LOUČKA Matouš</t>
  </si>
  <si>
    <t>SKOKAN Jaromír</t>
  </si>
  <si>
    <t>Doudeen Team</t>
  </si>
  <si>
    <t>FRANĚK Michal</t>
  </si>
  <si>
    <t>CHYTIL Jakub</t>
  </si>
  <si>
    <t>MAJER Zdeněk</t>
  </si>
  <si>
    <t>MARTINČIČ Jakub</t>
  </si>
  <si>
    <t>VRÁNA Martin</t>
  </si>
  <si>
    <t>MARTINČIČ Michal</t>
  </si>
  <si>
    <t>TIRPÁK Patrik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</si>
  <si>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</si>
  <si>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</si>
  <si>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</si>
  <si>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</si>
  <si>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</si>
  <si>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</si>
  <si>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</si>
  <si>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</si>
  <si>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</si>
  <si>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</si>
  <si>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</si>
  <si>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</si>
  <si>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</si>
  <si>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</si>
  <si>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</si>
  <si>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</si>
  <si>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</si>
  <si>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</si>
  <si>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</si>
  <si>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</si>
  <si>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</si>
  <si>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</si>
  <si>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</si>
  <si>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</si>
  <si>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</si>
  <si>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</si>
  <si>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</si>
  <si>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</si>
  <si>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</si>
  <si>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</si>
  <si>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</si>
  <si>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</si>
  <si>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</si>
  <si>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</si>
  <si>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</si>
  <si>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</si>
  <si>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</si>
  <si>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</si>
  <si>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</si>
  <si>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</si>
  <si>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</si>
  <si>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</si>
  <si>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</si>
  <si>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</si>
  <si>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</si>
  <si>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</si>
  <si>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</si>
  <si>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</si>
  <si>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</si>
  <si>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</si>
  <si>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</si>
  <si>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</si>
  <si>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</si>
  <si>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</si>
  <si>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</si>
  <si>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</si>
  <si>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</si>
  <si>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</si>
  <si>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</si>
  <si>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</si>
  <si>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</si>
  <si>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</si>
  <si>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</si>
  <si>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</si>
  <si>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</si>
  <si>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</si>
  <si>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Šprtmejkři Ostrava A-ONE</t>
  </si>
  <si>
    <t>Dragons Modřice</t>
  </si>
  <si>
    <t>BHK IQ Boskovice</t>
  </si>
  <si>
    <t>SHL WIP Reklama Dobrá Voda</t>
  </si>
  <si>
    <t>TABULKA 1.LIGY DRUŽSTEV</t>
  </si>
  <si>
    <t>Výsledky zápasů</t>
  </si>
  <si>
    <t>1.kolo</t>
  </si>
  <si>
    <t>STATISTIKY HRÁČŮ 1.LIGY DRUŽSTEV</t>
  </si>
  <si>
    <t>2.kolo</t>
  </si>
  <si>
    <t>KOL</t>
  </si>
  <si>
    <t>ŠKORPÍK Miroslav</t>
  </si>
  <si>
    <t>BĚLOHOUBEK Pavel</t>
  </si>
  <si>
    <t>TIRPÁK Robert</t>
  </si>
  <si>
    <t>NAKLÁDAL Jiří</t>
  </si>
  <si>
    <t>HONSA Petr</t>
  </si>
  <si>
    <t>SHL Dobrá Voda</t>
  </si>
  <si>
    <t>HONSA Jiří</t>
  </si>
  <si>
    <t>DAVID Jakub</t>
  </si>
  <si>
    <t>ZÍKA Václav</t>
  </si>
  <si>
    <t>JUCHELKA Patrik</t>
  </si>
  <si>
    <t>NEŠPOR Pavel</t>
  </si>
  <si>
    <t>BOHÁČEK Martin</t>
  </si>
  <si>
    <t>FERUGA Bohumil</t>
  </si>
  <si>
    <t>OŠLEJŠEK Jakub</t>
  </si>
  <si>
    <t>PROCHÁZKA Ondřej</t>
  </si>
  <si>
    <t>SVOBODA Adam</t>
  </si>
  <si>
    <t>BEDNÁŘ Zdeněk</t>
  </si>
  <si>
    <t>VONDÁL Vít</t>
  </si>
  <si>
    <t>BRAUNER Vojtěch</t>
  </si>
  <si>
    <t>VOŘÍŠEK Tomáš</t>
  </si>
  <si>
    <t>FIALA Dominik</t>
  </si>
  <si>
    <t>ŠTĚTINA Miroslav</t>
  </si>
  <si>
    <t>SMOLÍK Michal</t>
  </si>
  <si>
    <t>3.kolo</t>
  </si>
  <si>
    <t>FRANKL Jaroslav</t>
  </si>
  <si>
    <t>KRMÍČEK Matěj</t>
  </si>
  <si>
    <t>MACH Miloslav</t>
  </si>
  <si>
    <t>PROCHÁZKA Josef Jun.</t>
  </si>
  <si>
    <t>FURCH Marek</t>
  </si>
  <si>
    <t>ZAJÍČKOVÁ Petra</t>
  </si>
  <si>
    <t>FLEIŠMAN Tomáš</t>
  </si>
  <si>
    <t>53.</t>
  </si>
  <si>
    <t>54.</t>
  </si>
  <si>
    <t>55.</t>
  </si>
  <si>
    <t>BOHÁČEK Vít</t>
  </si>
  <si>
    <t>KYZLINK Dalibor</t>
  </si>
  <si>
    <t>Šprtmejkři Ostrava</t>
  </si>
  <si>
    <t>(po neúplném 4.kole)</t>
  </si>
  <si>
    <t>FEDIČ Lukáš</t>
  </si>
  <si>
    <t>CHALUPECKÝ Michal</t>
  </si>
  <si>
    <t>TOMANDL Michal</t>
  </si>
  <si>
    <t>56.</t>
  </si>
  <si>
    <t>57.</t>
  </si>
  <si>
    <t>58.</t>
  </si>
  <si>
    <t>4.kolo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</si>
</sst>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 applyAlignment="1">
      <alignment horizontal="right"/>
    </xf>
    <xf numFmtId="0" fontId="0" fillId="3" borderId="6" xfId="0" applyFill="1" applyBorder="1" applyAlignment="1"/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/>
    <xf numFmtId="0" fontId="4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" fontId="5" fillId="3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6" xfId="0" applyFill="1" applyBorder="1" applyAlignment="1"/>
    <xf numFmtId="0" fontId="0" fillId="3" borderId="6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6" xfId="0" applyFill="1" applyBorder="1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4010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438150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41"/>
  <sheetViews>
    <sheetView tabSelected="1" topLeftCell="A24" workbookViewId="0">
      <selection activeCell="F38" sqref="F38:K38"/>
    </sheetView>
  </sheetViews>
  <sheetFormatPr defaultRowHeight="14.5" x14ac:dyDescent="0.35"/>
  <cols>
    <col min="1" max="1" width="3.6328125" style="3" customWidth="1"/>
    <col min="2" max="2" width="26.1796875" style="3" customWidth="1"/>
    <col min="3" max="5" width="3.81640625" style="3" customWidth="1"/>
    <col min="6" max="6" width="4.08984375" style="3" customWidth="1"/>
    <col min="7" max="7" width="4.6328125" style="14" customWidth="1"/>
    <col min="8" max="8" width="1.7265625" style="4" customWidth="1"/>
    <col min="9" max="9" width="4.81640625" style="12" customWidth="1"/>
    <col min="10" max="10" width="5" style="4" customWidth="1"/>
    <col min="11" max="11" width="5.08984375" style="3" customWidth="1"/>
    <col min="12" max="12" width="2.1796875" style="14" customWidth="1"/>
    <col min="13" max="13" width="4.26953125" style="22" customWidth="1"/>
    <col min="14" max="14" width="0.81640625" style="23" customWidth="1"/>
    <col min="15" max="15" width="4.08984375" style="24" customWidth="1"/>
    <col min="16" max="16" width="1.54296875" style="12" customWidth="1"/>
    <col min="17" max="17" width="7.7265625" style="52" customWidth="1"/>
    <col min="18" max="35" width="4.81640625" style="3" hidden="1" customWidth="1"/>
    <col min="36" max="37" width="0" style="3" hidden="1" customWidth="1"/>
    <col min="38" max="16384" width="8.7265625" style="3"/>
  </cols>
  <sheetData>
    <row r="1" spans="1:35" x14ac:dyDescent="0.35">
      <c r="C1" s="74" t="s">
        <v>106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35" x14ac:dyDescent="0.3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35" x14ac:dyDescent="0.35">
      <c r="C3" s="75" t="s">
        <v>149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35" x14ac:dyDescent="0.35">
      <c r="A5" s="15"/>
      <c r="B5" s="15"/>
      <c r="C5" s="26" t="s">
        <v>97</v>
      </c>
      <c r="D5" s="26" t="s">
        <v>90</v>
      </c>
      <c r="E5" s="26" t="s">
        <v>91</v>
      </c>
      <c r="F5" s="26" t="s">
        <v>92</v>
      </c>
      <c r="G5" s="70" t="s">
        <v>95</v>
      </c>
      <c r="H5" s="70"/>
      <c r="I5" s="70"/>
      <c r="J5" s="26" t="s">
        <v>7</v>
      </c>
      <c r="K5" s="26" t="s">
        <v>8</v>
      </c>
      <c r="L5" s="28"/>
      <c r="M5" s="29" t="s">
        <v>98</v>
      </c>
      <c r="N5" s="30"/>
      <c r="O5" s="31" t="s">
        <v>99</v>
      </c>
      <c r="P5" s="32"/>
      <c r="Q5" s="53"/>
      <c r="R5" s="1"/>
      <c r="S5" s="1"/>
      <c r="T5" s="1"/>
      <c r="U5" s="1"/>
      <c r="V5" s="1"/>
      <c r="W5" s="72" t="s">
        <v>24</v>
      </c>
      <c r="X5" s="72"/>
      <c r="Y5" s="72"/>
      <c r="Z5" s="72"/>
      <c r="AA5" s="72"/>
      <c r="AB5" s="1"/>
      <c r="AC5" s="1"/>
      <c r="AD5" s="1"/>
      <c r="AE5" s="1"/>
      <c r="AF5" s="1"/>
      <c r="AG5" s="1"/>
      <c r="AH5" s="1"/>
      <c r="AI5" s="1"/>
    </row>
    <row r="6" spans="1:35" x14ac:dyDescent="0.35">
      <c r="A6" s="35" t="s">
        <v>37</v>
      </c>
      <c r="B6" s="36" t="s">
        <v>102</v>
      </c>
      <c r="C6" s="37">
        <v>8</v>
      </c>
      <c r="D6" s="37">
        <v>6</v>
      </c>
      <c r="E6" s="37">
        <v>0</v>
      </c>
      <c r="F6" s="37">
        <v>2</v>
      </c>
      <c r="G6" s="38">
        <v>74</v>
      </c>
      <c r="H6" s="37" t="s">
        <v>0</v>
      </c>
      <c r="I6" s="39">
        <v>52</v>
      </c>
      <c r="J6" s="37">
        <f>G6-I6</f>
        <v>22</v>
      </c>
      <c r="K6" s="37">
        <v>12</v>
      </c>
      <c r="L6" s="35" t="s">
        <v>100</v>
      </c>
      <c r="M6" s="40">
        <v>394</v>
      </c>
      <c r="N6" s="40" t="s">
        <v>0</v>
      </c>
      <c r="O6" s="40">
        <v>322</v>
      </c>
      <c r="P6" s="41" t="s">
        <v>101</v>
      </c>
      <c r="W6" s="73" t="s">
        <v>10</v>
      </c>
      <c r="X6" s="73"/>
      <c r="Y6" s="73"/>
      <c r="Z6" s="73"/>
      <c r="AA6" s="73"/>
    </row>
    <row r="7" spans="1:35" x14ac:dyDescent="0.35">
      <c r="A7" s="14" t="s">
        <v>38</v>
      </c>
      <c r="B7" s="8" t="s">
        <v>28</v>
      </c>
      <c r="C7" s="9">
        <v>8</v>
      </c>
      <c r="D7" s="9">
        <v>5</v>
      </c>
      <c r="E7" s="9">
        <v>1</v>
      </c>
      <c r="F7" s="9">
        <v>2</v>
      </c>
      <c r="G7" s="11">
        <v>91</v>
      </c>
      <c r="H7" s="9" t="s">
        <v>0</v>
      </c>
      <c r="I7" s="13">
        <v>54</v>
      </c>
      <c r="J7" s="9">
        <f>G7-I7</f>
        <v>37</v>
      </c>
      <c r="K7" s="9">
        <v>11</v>
      </c>
      <c r="L7" s="14" t="s">
        <v>100</v>
      </c>
      <c r="M7" s="25">
        <v>482</v>
      </c>
      <c r="N7" s="25" t="s">
        <v>0</v>
      </c>
      <c r="O7" s="25">
        <v>364</v>
      </c>
      <c r="P7" s="12" t="s">
        <v>101</v>
      </c>
      <c r="W7" s="73" t="s">
        <v>102</v>
      </c>
      <c r="X7" s="73"/>
      <c r="Y7" s="73"/>
      <c r="Z7" s="73"/>
      <c r="AA7" s="73"/>
    </row>
    <row r="8" spans="1:35" x14ac:dyDescent="0.35">
      <c r="A8" s="35" t="s">
        <v>40</v>
      </c>
      <c r="B8" s="36" t="s">
        <v>105</v>
      </c>
      <c r="C8" s="37">
        <v>6</v>
      </c>
      <c r="D8" s="37">
        <v>4</v>
      </c>
      <c r="E8" s="37">
        <v>0</v>
      </c>
      <c r="F8" s="37">
        <v>2</v>
      </c>
      <c r="G8" s="38">
        <v>66</v>
      </c>
      <c r="H8" s="37" t="s">
        <v>0</v>
      </c>
      <c r="I8" s="39">
        <v>58</v>
      </c>
      <c r="J8" s="37">
        <f t="shared" ref="J8:J12" si="0">G8-I8</f>
        <v>8</v>
      </c>
      <c r="K8" s="37">
        <v>8</v>
      </c>
      <c r="L8" s="35" t="s">
        <v>100</v>
      </c>
      <c r="M8" s="40">
        <v>412</v>
      </c>
      <c r="N8" s="40" t="s">
        <v>0</v>
      </c>
      <c r="O8" s="40">
        <v>380</v>
      </c>
      <c r="P8" s="41" t="s">
        <v>101</v>
      </c>
      <c r="W8" s="73" t="s">
        <v>103</v>
      </c>
      <c r="X8" s="73"/>
      <c r="Y8" s="73"/>
      <c r="Z8" s="73"/>
      <c r="AA8" s="73"/>
    </row>
    <row r="9" spans="1:35" x14ac:dyDescent="0.35">
      <c r="A9" s="14" t="s">
        <v>39</v>
      </c>
      <c r="B9" s="8" t="s">
        <v>103</v>
      </c>
      <c r="C9" s="9">
        <v>6</v>
      </c>
      <c r="D9" s="9">
        <v>3</v>
      </c>
      <c r="E9" s="9">
        <v>1</v>
      </c>
      <c r="F9" s="9">
        <v>2</v>
      </c>
      <c r="G9" s="11">
        <v>49</v>
      </c>
      <c r="H9" s="9" t="s">
        <v>0</v>
      </c>
      <c r="I9" s="13">
        <v>43</v>
      </c>
      <c r="J9" s="9">
        <f t="shared" si="0"/>
        <v>6</v>
      </c>
      <c r="K9" s="9">
        <v>7</v>
      </c>
      <c r="L9" s="14" t="s">
        <v>100</v>
      </c>
      <c r="M9" s="25">
        <v>327</v>
      </c>
      <c r="N9" s="25" t="s">
        <v>0</v>
      </c>
      <c r="O9" s="25">
        <v>286</v>
      </c>
      <c r="P9" s="12" t="s">
        <v>101</v>
      </c>
      <c r="W9" s="73" t="s">
        <v>104</v>
      </c>
      <c r="X9" s="73"/>
      <c r="Y9" s="73"/>
      <c r="Z9" s="73"/>
      <c r="AA9" s="73"/>
    </row>
    <row r="10" spans="1:35" x14ac:dyDescent="0.35">
      <c r="A10" s="35" t="s">
        <v>41</v>
      </c>
      <c r="B10" s="36" t="s">
        <v>104</v>
      </c>
      <c r="C10" s="37">
        <v>6</v>
      </c>
      <c r="D10" s="37">
        <v>3</v>
      </c>
      <c r="E10" s="37">
        <v>0</v>
      </c>
      <c r="F10" s="37">
        <v>3</v>
      </c>
      <c r="G10" s="38">
        <v>56</v>
      </c>
      <c r="H10" s="37" t="s">
        <v>0</v>
      </c>
      <c r="I10" s="39">
        <v>57</v>
      </c>
      <c r="J10" s="37">
        <f t="shared" si="0"/>
        <v>-1</v>
      </c>
      <c r="K10" s="37">
        <v>6</v>
      </c>
      <c r="L10" s="35" t="s">
        <v>100</v>
      </c>
      <c r="M10" s="40">
        <v>342</v>
      </c>
      <c r="N10" s="40" t="s">
        <v>0</v>
      </c>
      <c r="O10" s="40">
        <v>321</v>
      </c>
      <c r="P10" s="41" t="s">
        <v>101</v>
      </c>
      <c r="W10" s="73" t="s">
        <v>28</v>
      </c>
      <c r="X10" s="73"/>
      <c r="Y10" s="73"/>
      <c r="Z10" s="73"/>
      <c r="AA10" s="73"/>
    </row>
    <row r="11" spans="1:35" x14ac:dyDescent="0.35">
      <c r="A11" s="14" t="s">
        <v>42</v>
      </c>
      <c r="B11" s="8" t="s">
        <v>24</v>
      </c>
      <c r="C11" s="9">
        <v>8</v>
      </c>
      <c r="D11" s="9">
        <v>1</v>
      </c>
      <c r="E11" s="9">
        <v>2</v>
      </c>
      <c r="F11" s="9">
        <v>5</v>
      </c>
      <c r="G11" s="11">
        <v>51</v>
      </c>
      <c r="H11" s="9" t="s">
        <v>0</v>
      </c>
      <c r="I11" s="13">
        <v>93</v>
      </c>
      <c r="J11" s="9">
        <f t="shared" si="0"/>
        <v>-42</v>
      </c>
      <c r="K11" s="9">
        <v>4</v>
      </c>
      <c r="L11" s="14" t="s">
        <v>100</v>
      </c>
      <c r="M11" s="25">
        <v>381</v>
      </c>
      <c r="N11" s="25" t="s">
        <v>0</v>
      </c>
      <c r="O11" s="25">
        <v>507</v>
      </c>
      <c r="P11" s="12" t="s">
        <v>101</v>
      </c>
      <c r="W11" s="73" t="s">
        <v>105</v>
      </c>
      <c r="X11" s="73"/>
      <c r="Y11" s="73"/>
      <c r="Z11" s="73"/>
      <c r="AA11" s="73"/>
    </row>
    <row r="12" spans="1:35" x14ac:dyDescent="0.35">
      <c r="A12" s="35" t="s">
        <v>43</v>
      </c>
      <c r="B12" s="36" t="s">
        <v>10</v>
      </c>
      <c r="C12" s="37">
        <v>8</v>
      </c>
      <c r="D12" s="37">
        <v>0</v>
      </c>
      <c r="E12" s="37">
        <v>2</v>
      </c>
      <c r="F12" s="37">
        <v>6</v>
      </c>
      <c r="G12" s="38">
        <v>61</v>
      </c>
      <c r="H12" s="37" t="s">
        <v>0</v>
      </c>
      <c r="I12" s="39">
        <v>91</v>
      </c>
      <c r="J12" s="37">
        <f t="shared" si="0"/>
        <v>-30</v>
      </c>
      <c r="K12" s="37">
        <v>2</v>
      </c>
      <c r="L12" s="35" t="s">
        <v>100</v>
      </c>
      <c r="M12" s="40">
        <v>422</v>
      </c>
      <c r="N12" s="40" t="s">
        <v>0</v>
      </c>
      <c r="O12" s="40">
        <v>580</v>
      </c>
      <c r="P12" s="41" t="s">
        <v>101</v>
      </c>
      <c r="W12" s="73"/>
      <c r="X12" s="73"/>
      <c r="Y12" s="73"/>
      <c r="Z12" s="73"/>
      <c r="AA12" s="73"/>
    </row>
    <row r="13" spans="1:35" x14ac:dyDescent="0.35">
      <c r="A13" s="14"/>
      <c r="B13" s="8"/>
      <c r="C13" s="9"/>
      <c r="D13" s="9"/>
      <c r="E13" s="9"/>
      <c r="F13" s="9"/>
      <c r="G13" s="11"/>
      <c r="H13" s="9"/>
      <c r="I13" s="13"/>
      <c r="J13" s="9"/>
      <c r="K13" s="9"/>
      <c r="M13" s="25"/>
      <c r="N13" s="25"/>
      <c r="O13" s="25"/>
      <c r="W13" s="4"/>
      <c r="X13" s="4"/>
      <c r="Y13" s="4"/>
      <c r="Z13" s="4"/>
      <c r="AA13" s="4"/>
    </row>
    <row r="14" spans="1:35" x14ac:dyDescent="0.35">
      <c r="A14" s="14"/>
      <c r="B14" s="8"/>
      <c r="C14" s="9"/>
      <c r="D14" s="4"/>
      <c r="E14" s="4"/>
      <c r="F14" s="4"/>
      <c r="G14" s="11"/>
      <c r="H14" s="9"/>
      <c r="I14" s="13"/>
      <c r="K14" s="9"/>
    </row>
    <row r="15" spans="1:35" ht="15.5" x14ac:dyDescent="0.35">
      <c r="A15" s="76" t="s">
        <v>107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1:35" ht="5.5" customHeight="1" x14ac:dyDescent="0.3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35" x14ac:dyDescent="0.35">
      <c r="A17" s="16">
        <v>1</v>
      </c>
      <c r="B17" s="33" t="s">
        <v>24</v>
      </c>
      <c r="C17" s="26">
        <v>10</v>
      </c>
      <c r="D17" s="26" t="s">
        <v>0</v>
      </c>
      <c r="E17" s="26">
        <v>10</v>
      </c>
      <c r="F17" s="69" t="s">
        <v>10</v>
      </c>
      <c r="G17" s="69"/>
      <c r="H17" s="69"/>
      <c r="I17" s="69"/>
      <c r="J17" s="69"/>
      <c r="K17" s="69"/>
      <c r="L17" s="16" t="s">
        <v>100</v>
      </c>
      <c r="M17" s="19">
        <v>54</v>
      </c>
      <c r="N17" s="20" t="s">
        <v>0</v>
      </c>
      <c r="O17" s="21">
        <v>50</v>
      </c>
      <c r="P17" s="17" t="s">
        <v>101</v>
      </c>
      <c r="Q17" s="54" t="s">
        <v>108</v>
      </c>
      <c r="AI17" s="22"/>
    </row>
    <row r="18" spans="1:35" x14ac:dyDescent="0.35">
      <c r="A18" s="42">
        <v>2</v>
      </c>
      <c r="B18" s="43" t="s">
        <v>102</v>
      </c>
      <c r="C18" s="44">
        <v>11</v>
      </c>
      <c r="D18" s="44" t="s">
        <v>0</v>
      </c>
      <c r="E18" s="44">
        <v>6</v>
      </c>
      <c r="F18" s="71" t="s">
        <v>28</v>
      </c>
      <c r="G18" s="71"/>
      <c r="H18" s="71"/>
      <c r="I18" s="71"/>
      <c r="J18" s="71"/>
      <c r="K18" s="71"/>
      <c r="L18" s="42" t="s">
        <v>100</v>
      </c>
      <c r="M18" s="46">
        <v>48</v>
      </c>
      <c r="N18" s="47" t="s">
        <v>0</v>
      </c>
      <c r="O18" s="50">
        <v>32</v>
      </c>
      <c r="P18" s="51" t="s">
        <v>101</v>
      </c>
      <c r="Q18" s="57" t="s">
        <v>108</v>
      </c>
      <c r="AI18" s="22"/>
    </row>
    <row r="19" spans="1:35" x14ac:dyDescent="0.35">
      <c r="A19" s="16">
        <v>3</v>
      </c>
      <c r="B19" s="33" t="s">
        <v>10</v>
      </c>
      <c r="C19" s="26">
        <v>8</v>
      </c>
      <c r="D19" s="26" t="s">
        <v>0</v>
      </c>
      <c r="E19" s="26">
        <v>9</v>
      </c>
      <c r="F19" s="69" t="s">
        <v>102</v>
      </c>
      <c r="G19" s="69"/>
      <c r="H19" s="69"/>
      <c r="I19" s="69"/>
      <c r="J19" s="69"/>
      <c r="K19" s="69"/>
      <c r="L19" s="16" t="s">
        <v>100</v>
      </c>
      <c r="M19" s="19">
        <v>56</v>
      </c>
      <c r="N19" s="20" t="s">
        <v>0</v>
      </c>
      <c r="O19" s="21">
        <v>65</v>
      </c>
      <c r="P19" s="17" t="s">
        <v>101</v>
      </c>
      <c r="Q19" s="56" t="s">
        <v>108</v>
      </c>
      <c r="AI19" s="22"/>
    </row>
    <row r="20" spans="1:35" x14ac:dyDescent="0.35">
      <c r="A20" s="42">
        <v>4</v>
      </c>
      <c r="B20" s="43" t="s">
        <v>28</v>
      </c>
      <c r="C20" s="44">
        <v>20</v>
      </c>
      <c r="D20" s="44" t="s">
        <v>0</v>
      </c>
      <c r="E20" s="44">
        <v>0</v>
      </c>
      <c r="F20" s="71" t="s">
        <v>24</v>
      </c>
      <c r="G20" s="71"/>
      <c r="H20" s="71"/>
      <c r="I20" s="71"/>
      <c r="J20" s="71"/>
      <c r="K20" s="71"/>
      <c r="L20" s="42" t="s">
        <v>100</v>
      </c>
      <c r="M20" s="46">
        <v>92</v>
      </c>
      <c r="N20" s="47" t="s">
        <v>0</v>
      </c>
      <c r="O20" s="48">
        <v>32</v>
      </c>
      <c r="P20" s="49" t="s">
        <v>101</v>
      </c>
      <c r="Q20" s="55" t="s">
        <v>108</v>
      </c>
      <c r="AI20" s="22"/>
    </row>
    <row r="21" spans="1:35" x14ac:dyDescent="0.35">
      <c r="A21" s="16">
        <v>5</v>
      </c>
      <c r="B21" s="34" t="s">
        <v>10</v>
      </c>
      <c r="C21" s="27">
        <v>6</v>
      </c>
      <c r="D21" s="27" t="s">
        <v>0</v>
      </c>
      <c r="E21" s="27">
        <v>10</v>
      </c>
      <c r="F21" s="69" t="s">
        <v>103</v>
      </c>
      <c r="G21" s="69"/>
      <c r="H21" s="69"/>
      <c r="I21" s="69"/>
      <c r="J21" s="69"/>
      <c r="K21" s="69"/>
      <c r="L21" s="16" t="s">
        <v>100</v>
      </c>
      <c r="M21" s="19">
        <v>60</v>
      </c>
      <c r="N21" s="20" t="s">
        <v>0</v>
      </c>
      <c r="O21" s="21">
        <v>94</v>
      </c>
      <c r="P21" s="17" t="s">
        <v>101</v>
      </c>
      <c r="Q21" s="56" t="s">
        <v>110</v>
      </c>
      <c r="AI21" s="22"/>
    </row>
    <row r="22" spans="1:35" x14ac:dyDescent="0.35">
      <c r="A22" s="42">
        <v>6</v>
      </c>
      <c r="B22" s="45" t="s">
        <v>28</v>
      </c>
      <c r="C22" s="44">
        <v>7</v>
      </c>
      <c r="D22" s="44" t="s">
        <v>0</v>
      </c>
      <c r="E22" s="44">
        <v>13</v>
      </c>
      <c r="F22" s="71" t="s">
        <v>105</v>
      </c>
      <c r="G22" s="71"/>
      <c r="H22" s="71"/>
      <c r="I22" s="71"/>
      <c r="J22" s="71"/>
      <c r="K22" s="71"/>
      <c r="L22" s="42" t="s">
        <v>100</v>
      </c>
      <c r="M22" s="46">
        <v>57</v>
      </c>
      <c r="N22" s="47" t="s">
        <v>0</v>
      </c>
      <c r="O22" s="48">
        <v>73</v>
      </c>
      <c r="P22" s="49" t="s">
        <v>101</v>
      </c>
      <c r="Q22" s="55" t="s">
        <v>110</v>
      </c>
      <c r="AI22" s="22"/>
    </row>
    <row r="23" spans="1:35" x14ac:dyDescent="0.35">
      <c r="A23" s="16">
        <v>7</v>
      </c>
      <c r="B23" s="34" t="s">
        <v>28</v>
      </c>
      <c r="C23" s="27">
        <v>9</v>
      </c>
      <c r="D23" s="27" t="s">
        <v>0</v>
      </c>
      <c r="E23" s="27">
        <v>9</v>
      </c>
      <c r="F23" s="69" t="s">
        <v>103</v>
      </c>
      <c r="G23" s="69"/>
      <c r="H23" s="69"/>
      <c r="I23" s="69"/>
      <c r="J23" s="69"/>
      <c r="K23" s="69"/>
      <c r="L23" s="16" t="s">
        <v>100</v>
      </c>
      <c r="M23" s="19">
        <v>52</v>
      </c>
      <c r="N23" s="20" t="s">
        <v>0</v>
      </c>
      <c r="O23" s="21">
        <v>59</v>
      </c>
      <c r="P23" s="17" t="s">
        <v>101</v>
      </c>
      <c r="Q23" s="56" t="s">
        <v>110</v>
      </c>
      <c r="AI23" s="22"/>
    </row>
    <row r="24" spans="1:35" x14ac:dyDescent="0.35">
      <c r="A24" s="42">
        <v>8</v>
      </c>
      <c r="B24" s="45" t="s">
        <v>105</v>
      </c>
      <c r="C24" s="44">
        <v>11</v>
      </c>
      <c r="D24" s="44" t="s">
        <v>0</v>
      </c>
      <c r="E24" s="44">
        <v>9</v>
      </c>
      <c r="F24" s="71" t="s">
        <v>10</v>
      </c>
      <c r="G24" s="71"/>
      <c r="H24" s="71"/>
      <c r="I24" s="71"/>
      <c r="J24" s="71"/>
      <c r="K24" s="71"/>
      <c r="L24" s="42" t="s">
        <v>100</v>
      </c>
      <c r="M24" s="46">
        <v>86</v>
      </c>
      <c r="N24" s="47" t="s">
        <v>0</v>
      </c>
      <c r="O24" s="48">
        <v>72</v>
      </c>
      <c r="P24" s="49" t="s">
        <v>101</v>
      </c>
      <c r="Q24" s="55" t="s">
        <v>110</v>
      </c>
      <c r="AI24" s="22"/>
    </row>
    <row r="25" spans="1:35" x14ac:dyDescent="0.35">
      <c r="A25" s="16">
        <v>9</v>
      </c>
      <c r="B25" s="34" t="s">
        <v>102</v>
      </c>
      <c r="C25" s="27">
        <v>13</v>
      </c>
      <c r="D25" s="27" t="s">
        <v>0</v>
      </c>
      <c r="E25" s="27">
        <v>4</v>
      </c>
      <c r="F25" s="69" t="s">
        <v>104</v>
      </c>
      <c r="G25" s="69"/>
      <c r="H25" s="69"/>
      <c r="I25" s="69"/>
      <c r="J25" s="69"/>
      <c r="K25" s="69"/>
      <c r="L25" s="16" t="s">
        <v>100</v>
      </c>
      <c r="M25" s="19">
        <v>62</v>
      </c>
      <c r="N25" s="20" t="s">
        <v>0</v>
      </c>
      <c r="O25" s="21">
        <v>45</v>
      </c>
      <c r="P25" s="17" t="s">
        <v>101</v>
      </c>
      <c r="Q25" s="56" t="s">
        <v>110</v>
      </c>
      <c r="W25" s="3" t="s">
        <v>1</v>
      </c>
      <c r="X25" s="3" t="s">
        <v>2</v>
      </c>
      <c r="Y25" s="3" t="s">
        <v>3</v>
      </c>
      <c r="Z25" s="3" t="s">
        <v>4</v>
      </c>
      <c r="AA25" s="3" t="s">
        <v>5</v>
      </c>
      <c r="AB25" s="3" t="s">
        <v>6</v>
      </c>
      <c r="AC25" s="3" t="s">
        <v>7</v>
      </c>
      <c r="AD25" s="3" t="s">
        <v>8</v>
      </c>
      <c r="AE25" s="3" t="s">
        <v>9</v>
      </c>
      <c r="AI25" s="22"/>
    </row>
    <row r="26" spans="1:35" x14ac:dyDescent="0.35">
      <c r="A26" s="42">
        <v>10</v>
      </c>
      <c r="B26" s="45" t="s">
        <v>24</v>
      </c>
      <c r="C26" s="44">
        <v>3</v>
      </c>
      <c r="D26" s="44" t="s">
        <v>0</v>
      </c>
      <c r="E26" s="44">
        <v>11</v>
      </c>
      <c r="F26" s="71" t="s">
        <v>102</v>
      </c>
      <c r="G26" s="71"/>
      <c r="H26" s="71"/>
      <c r="I26" s="71"/>
      <c r="J26" s="71"/>
      <c r="K26" s="71"/>
      <c r="L26" s="42" t="s">
        <v>100</v>
      </c>
      <c r="M26" s="46">
        <v>34</v>
      </c>
      <c r="N26" s="47" t="s">
        <v>0</v>
      </c>
      <c r="O26" s="48">
        <v>54</v>
      </c>
      <c r="P26" s="49" t="s">
        <v>101</v>
      </c>
      <c r="Q26" s="55" t="s">
        <v>110</v>
      </c>
      <c r="V26" s="3" t="str">
        <f>W5</f>
        <v>Gunners Břeclav</v>
      </c>
      <c r="W26" s="3">
        <f>SUM(X26:Z26)</f>
        <v>6</v>
      </c>
      <c r="X26" s="3">
        <f t="array" ref="X26">SUM((home=V26)*(homescore&gt;visitorscore),(visitor=V26)*(visitorscore&gt;homescore))</f>
        <v>1</v>
      </c>
      <c r="Y26" s="3">
        <f t="array" ref="Y26">SUM((home=V26)*(homescore=visitorscore)*ISNUMBER(visitorscore),(visitor=V26)*(visitorscore=homescore)*ISNUMBER(homescore))</f>
        <v>1</v>
      </c>
      <c r="Z26" s="3">
        <f t="array" ref="Z26">SUM((home=V26)*(homescore&lt;visitorscore),(visitor=V26)*(visitorscore&lt;homescore))</f>
        <v>4</v>
      </c>
      <c r="AA26" s="3">
        <f t="shared" ref="AA26" ca="1" si="1">SUMIF(home,V26,homescore)+SUMIF(visitor,V26,visitorscore)</f>
        <v>34</v>
      </c>
      <c r="AB26" s="3">
        <f t="shared" ref="AB26" ca="1" si="2">SUMIF(home,V26,visitorscore)+SUMIF(visitor,V26,homescore)</f>
        <v>72</v>
      </c>
      <c r="AC26" s="3">
        <f ca="1">AA26-AB26</f>
        <v>-38</v>
      </c>
      <c r="AD26" s="3">
        <f>(X26*2)+Y26</f>
        <v>3</v>
      </c>
      <c r="AE26" s="3">
        <f ca="1">AA26+AC26*10000+AD26*1000000000</f>
        <v>2999620034</v>
      </c>
      <c r="AG26" s="3">
        <f t="shared" ref="AG26:AG32" ca="1" si="3">SUMIF(home,V26,homegoal)+SUMIF(visitor,V26,visitorgoal)</f>
        <v>264</v>
      </c>
      <c r="AH26" s="3">
        <f t="shared" ref="AH26:AH32" ca="1" si="4">SUMIF(home,V26,visitorgoal)+SUMIF(visitor,V26,homegoal)</f>
        <v>375</v>
      </c>
      <c r="AI26" s="22"/>
    </row>
    <row r="27" spans="1:35" x14ac:dyDescent="0.35">
      <c r="A27" s="16">
        <v>11</v>
      </c>
      <c r="B27" s="33" t="s">
        <v>104</v>
      </c>
      <c r="C27" s="26">
        <v>7</v>
      </c>
      <c r="D27" s="26" t="s">
        <v>0</v>
      </c>
      <c r="E27" s="26">
        <v>9</v>
      </c>
      <c r="F27" s="69" t="s">
        <v>24</v>
      </c>
      <c r="G27" s="69"/>
      <c r="H27" s="69"/>
      <c r="I27" s="69"/>
      <c r="J27" s="69"/>
      <c r="K27" s="69"/>
      <c r="L27" s="16" t="s">
        <v>100</v>
      </c>
      <c r="M27" s="19">
        <v>60</v>
      </c>
      <c r="N27" s="20" t="s">
        <v>0</v>
      </c>
      <c r="O27" s="21">
        <v>59</v>
      </c>
      <c r="P27" s="17" t="s">
        <v>101</v>
      </c>
      <c r="Q27" s="56" t="s">
        <v>110</v>
      </c>
      <c r="V27" s="18" t="str">
        <f t="shared" ref="V27:V32" si="5">W6</f>
        <v>Prague NHL</v>
      </c>
      <c r="W27" s="5">
        <f t="shared" ref="W27:W32" si="6">SUM(X27:Z27)</f>
        <v>6</v>
      </c>
      <c r="X27" s="4">
        <f t="array" ref="X27">SUM((home=V27)*(homescore&gt;visitorscore),(visitor=V27)*(visitorscore&gt;homescore))</f>
        <v>0</v>
      </c>
      <c r="Y27" s="4">
        <f t="array" ref="Y27">SUM((home=V27)*(homescore=visitorscore)*ISNUMBER(visitorscore),(visitor=V27)*(visitorscore=homescore)*ISNUMBER(homescore))</f>
        <v>1</v>
      </c>
      <c r="Z27" s="4">
        <f t="array" ref="Z27">SUM((home=V27)*(homescore&lt;visitorscore),(visitor=V27)*(visitorscore&lt;homescore))</f>
        <v>5</v>
      </c>
      <c r="AA27" s="6">
        <f t="shared" ref="AA27" ca="1" si="7">SUMIF(home,V27,homescore)+SUMIF(visitor,V27,visitorscore)</f>
        <v>47</v>
      </c>
      <c r="AB27" s="7">
        <f t="shared" ref="AB27" ca="1" si="8">SUMIF(home,V27,visitorscore)+SUMIF(visitor,V27,homescore)</f>
        <v>69</v>
      </c>
      <c r="AC27" s="9">
        <f t="shared" ref="AC27:AC32" ca="1" si="9">AA27-AB27</f>
        <v>-22</v>
      </c>
      <c r="AD27" s="6">
        <f t="shared" ref="AD27:AD32" si="10">(X27*2)+Y27</f>
        <v>1</v>
      </c>
      <c r="AE27" s="3">
        <f t="shared" ref="AE27:AE32" ca="1" si="11">AA27+AC27*10000+AD27*1000000000</f>
        <v>999780047</v>
      </c>
      <c r="AG27" s="6">
        <f t="shared" ca="1" si="3"/>
        <v>340</v>
      </c>
      <c r="AH27" s="6">
        <f t="shared" ca="1" si="4"/>
        <v>470</v>
      </c>
    </row>
    <row r="28" spans="1:35" x14ac:dyDescent="0.35">
      <c r="A28" s="42">
        <v>12</v>
      </c>
      <c r="B28" s="65" t="s">
        <v>28</v>
      </c>
      <c r="C28" s="44">
        <v>12</v>
      </c>
      <c r="D28" s="44" t="s">
        <v>0</v>
      </c>
      <c r="E28" s="44">
        <v>6</v>
      </c>
      <c r="F28" s="71" t="s">
        <v>104</v>
      </c>
      <c r="G28" s="71"/>
      <c r="H28" s="71"/>
      <c r="I28" s="71"/>
      <c r="J28" s="71"/>
      <c r="K28" s="71"/>
      <c r="L28" s="42" t="s">
        <v>100</v>
      </c>
      <c r="M28" s="46">
        <v>53</v>
      </c>
      <c r="N28" s="47" t="s">
        <v>0</v>
      </c>
      <c r="O28" s="48">
        <v>36</v>
      </c>
      <c r="P28" s="49" t="s">
        <v>101</v>
      </c>
      <c r="Q28" s="55" t="s">
        <v>135</v>
      </c>
      <c r="V28" s="18" t="str">
        <f t="shared" si="5"/>
        <v>Šprtmejkři Ostrava A-ONE</v>
      </c>
      <c r="W28" s="5">
        <f t="shared" si="6"/>
        <v>6</v>
      </c>
      <c r="X28" s="4">
        <f t="array" ref="X28">SUM((home=V28)*(homescore&gt;visitorscore),(visitor=V28)*(visitorscore&gt;homescore))</f>
        <v>5</v>
      </c>
      <c r="Y28" s="4">
        <f t="array" ref="Y28">SUM((home=V28)*(homescore=visitorscore)*ISNUMBER(visitorscore),(visitor=V28)*(visitorscore=homescore)*ISNUMBER(homescore))</f>
        <v>0</v>
      </c>
      <c r="Z28" s="4">
        <f t="array" ref="Z28">SUM((home=V28)*(homescore&lt;visitorscore),(visitor=V28)*(visitorscore&lt;homescore))</f>
        <v>1</v>
      </c>
      <c r="AA28" s="6">
        <f t="shared" ref="AA28" ca="1" si="12">SUMIF(home,V28,homescore)+SUMIF(visitor,V28,visitorscore)</f>
        <v>62</v>
      </c>
      <c r="AB28" s="7">
        <f t="shared" ref="AB28" ca="1" si="13">SUMIF(home,V28,visitorscore)+SUMIF(visitor,V28,homescore)</f>
        <v>40</v>
      </c>
      <c r="AC28" s="9">
        <f t="shared" ca="1" si="9"/>
        <v>22</v>
      </c>
      <c r="AD28" s="6">
        <f t="shared" si="10"/>
        <v>10</v>
      </c>
      <c r="AE28" s="3">
        <f t="shared" ca="1" si="11"/>
        <v>10000220062</v>
      </c>
      <c r="AG28" s="6">
        <f t="shared" ca="1" si="3"/>
        <v>335</v>
      </c>
      <c r="AH28" s="6">
        <f t="shared" ca="1" si="4"/>
        <v>257</v>
      </c>
    </row>
    <row r="29" spans="1:35" x14ac:dyDescent="0.35">
      <c r="A29" s="16">
        <v>13</v>
      </c>
      <c r="B29" s="63" t="s">
        <v>10</v>
      </c>
      <c r="C29" s="64">
        <v>7</v>
      </c>
      <c r="D29" s="64" t="s">
        <v>0</v>
      </c>
      <c r="E29" s="64">
        <v>13</v>
      </c>
      <c r="F29" s="69" t="s">
        <v>104</v>
      </c>
      <c r="G29" s="69"/>
      <c r="H29" s="69"/>
      <c r="I29" s="69"/>
      <c r="J29" s="69"/>
      <c r="K29" s="69"/>
      <c r="L29" s="16" t="s">
        <v>100</v>
      </c>
      <c r="M29" s="19">
        <v>45</v>
      </c>
      <c r="N29" s="20" t="s">
        <v>0</v>
      </c>
      <c r="O29" s="21">
        <v>68</v>
      </c>
      <c r="P29" s="17" t="s">
        <v>101</v>
      </c>
      <c r="Q29" s="56" t="s">
        <v>135</v>
      </c>
      <c r="V29" s="18" t="str">
        <f t="shared" si="5"/>
        <v>Dragons Modřice</v>
      </c>
      <c r="W29" s="5">
        <f t="shared" si="6"/>
        <v>4</v>
      </c>
      <c r="X29" s="4">
        <f t="array" ref="X29">SUM((home=V29)*(homescore&gt;visitorscore),(visitor=V29)*(visitorscore&gt;homescore))</f>
        <v>3</v>
      </c>
      <c r="Y29" s="4">
        <f t="array" ref="Y29">SUM((home=V29)*(homescore=visitorscore)*ISNUMBER(visitorscore),(visitor=V29)*(visitorscore=homescore)*ISNUMBER(homescore))</f>
        <v>1</v>
      </c>
      <c r="Z29" s="4">
        <f t="array" ref="Z29">SUM((home=V29)*(homescore&lt;visitorscore),(visitor=V29)*(visitorscore&lt;homescore))</f>
        <v>0</v>
      </c>
      <c r="AA29" s="6">
        <f t="shared" ref="AA29" ca="1" si="14">SUMIF(home,V29,homescore)+SUMIF(visitor,V29,visitorscore)</f>
        <v>43</v>
      </c>
      <c r="AB29" s="7">
        <f t="shared" ref="AB29" ca="1" si="15">SUMIF(home,V29,visitorscore)+SUMIF(visitor,V29,homescore)</f>
        <v>24</v>
      </c>
      <c r="AC29" s="9">
        <f t="shared" ca="1" si="9"/>
        <v>19</v>
      </c>
      <c r="AD29" s="6">
        <f t="shared" si="10"/>
        <v>7</v>
      </c>
      <c r="AE29" s="3">
        <f t="shared" ca="1" si="11"/>
        <v>7000190043</v>
      </c>
      <c r="AG29" s="6">
        <f t="shared" ca="1" si="3"/>
        <v>261</v>
      </c>
      <c r="AH29" s="6">
        <f t="shared" ca="1" si="4"/>
        <v>192</v>
      </c>
    </row>
    <row r="30" spans="1:35" x14ac:dyDescent="0.35">
      <c r="A30" s="42">
        <v>14</v>
      </c>
      <c r="B30" s="65" t="s">
        <v>28</v>
      </c>
      <c r="C30" s="44">
        <v>16</v>
      </c>
      <c r="D30" s="44" t="s">
        <v>0</v>
      </c>
      <c r="E30" s="44">
        <v>7</v>
      </c>
      <c r="F30" s="71" t="s">
        <v>10</v>
      </c>
      <c r="G30" s="71"/>
      <c r="H30" s="71"/>
      <c r="I30" s="71"/>
      <c r="J30" s="71"/>
      <c r="K30" s="71"/>
      <c r="L30" s="42" t="s">
        <v>100</v>
      </c>
      <c r="M30" s="46">
        <v>103</v>
      </c>
      <c r="N30" s="47" t="s">
        <v>0</v>
      </c>
      <c r="O30" s="48">
        <v>57</v>
      </c>
      <c r="P30" s="49" t="s">
        <v>101</v>
      </c>
      <c r="Q30" s="55" t="s">
        <v>135</v>
      </c>
      <c r="V30" s="18" t="str">
        <f t="shared" si="5"/>
        <v>BHK IQ Boskovice</v>
      </c>
      <c r="W30" s="5">
        <f t="shared" si="6"/>
        <v>4</v>
      </c>
      <c r="X30" s="4">
        <f t="array" ref="X30">SUM((home=V30)*(homescore&gt;visitorscore),(visitor=V30)*(visitorscore&gt;homescore))</f>
        <v>1</v>
      </c>
      <c r="Y30" s="4">
        <f t="array" ref="Y30">SUM((home=V30)*(homescore=visitorscore)*ISNUMBER(visitorscore),(visitor=V30)*(visitorscore=homescore)*ISNUMBER(homescore))</f>
        <v>0</v>
      </c>
      <c r="Z30" s="4">
        <f t="array" ref="Z30">SUM((home=V30)*(homescore&lt;visitorscore),(visitor=V30)*(visitorscore&lt;homescore))</f>
        <v>3</v>
      </c>
      <c r="AA30" s="6">
        <f t="shared" ref="AA30" ca="1" si="16">SUMIF(home,V30,homescore)+SUMIF(visitor,V30,visitorscore)</f>
        <v>30</v>
      </c>
      <c r="AB30" s="7">
        <f t="shared" ref="AB30" ca="1" si="17">SUMIF(home,V30,visitorscore)+SUMIF(visitor,V30,homescore)</f>
        <v>41</v>
      </c>
      <c r="AC30" s="9">
        <f t="shared" ca="1" si="9"/>
        <v>-11</v>
      </c>
      <c r="AD30" s="6">
        <f t="shared" si="10"/>
        <v>2</v>
      </c>
      <c r="AE30" s="3">
        <f t="shared" ca="1" si="11"/>
        <v>1999890030</v>
      </c>
      <c r="AG30" s="6">
        <f t="shared" ca="1" si="3"/>
        <v>209</v>
      </c>
      <c r="AH30" s="6">
        <f t="shared" ca="1" si="4"/>
        <v>219</v>
      </c>
    </row>
    <row r="31" spans="1:35" x14ac:dyDescent="0.35">
      <c r="A31" s="16">
        <v>15</v>
      </c>
      <c r="B31" s="63" t="s">
        <v>24</v>
      </c>
      <c r="C31" s="64">
        <v>10</v>
      </c>
      <c r="D31" s="64" t="s">
        <v>0</v>
      </c>
      <c r="E31" s="64">
        <v>11</v>
      </c>
      <c r="F31" s="69" t="s">
        <v>105</v>
      </c>
      <c r="G31" s="69"/>
      <c r="H31" s="69"/>
      <c r="I31" s="69"/>
      <c r="J31" s="69"/>
      <c r="K31" s="69"/>
      <c r="L31" s="16" t="s">
        <v>100</v>
      </c>
      <c r="M31" s="19">
        <v>55</v>
      </c>
      <c r="N31" s="20" t="s">
        <v>0</v>
      </c>
      <c r="O31" s="21">
        <v>58</v>
      </c>
      <c r="P31" s="17" t="s">
        <v>101</v>
      </c>
      <c r="Q31" s="56" t="s">
        <v>135</v>
      </c>
      <c r="V31" s="18" t="str">
        <f t="shared" si="5"/>
        <v>Doudeen Team</v>
      </c>
      <c r="W31" s="5">
        <f t="shared" si="6"/>
        <v>6</v>
      </c>
      <c r="X31" s="4">
        <f t="array" ref="X31">SUM((home=V31)*(homescore&gt;visitorscore),(visitor=V31)*(visitorscore&gt;homescore))</f>
        <v>3</v>
      </c>
      <c r="Y31" s="4">
        <f t="array" ref="Y31">SUM((home=V31)*(homescore=visitorscore)*ISNUMBER(visitorscore),(visitor=V31)*(visitorscore=homescore)*ISNUMBER(homescore))</f>
        <v>1</v>
      </c>
      <c r="Z31" s="4">
        <f t="array" ref="Z31">SUM((home=V31)*(homescore&lt;visitorscore),(visitor=V31)*(visitorscore&lt;homescore))</f>
        <v>2</v>
      </c>
      <c r="AA31" s="6">
        <f t="shared" ref="AA31" ca="1" si="18">SUMIF(home,V31,homescore)+SUMIF(visitor,V31,visitorscore)</f>
        <v>70</v>
      </c>
      <c r="AB31" s="7">
        <f t="shared" ref="AB31" ca="1" si="19">SUMIF(home,V31,visitorscore)+SUMIF(visitor,V31,homescore)</f>
        <v>46</v>
      </c>
      <c r="AC31" s="9">
        <f t="shared" ca="1" si="9"/>
        <v>24</v>
      </c>
      <c r="AD31" s="6">
        <f t="shared" si="10"/>
        <v>7</v>
      </c>
      <c r="AE31" s="3">
        <f t="shared" ca="1" si="11"/>
        <v>7000240070</v>
      </c>
      <c r="AG31" s="6">
        <f t="shared" ca="1" si="3"/>
        <v>389</v>
      </c>
      <c r="AH31" s="6">
        <f t="shared" ca="1" si="4"/>
        <v>305</v>
      </c>
    </row>
    <row r="32" spans="1:35" x14ac:dyDescent="0.35">
      <c r="A32" s="42">
        <v>16</v>
      </c>
      <c r="B32" s="65" t="s">
        <v>105</v>
      </c>
      <c r="C32" s="44">
        <v>8</v>
      </c>
      <c r="D32" s="44" t="s">
        <v>0</v>
      </c>
      <c r="E32" s="44">
        <v>11</v>
      </c>
      <c r="F32" s="71" t="s">
        <v>102</v>
      </c>
      <c r="G32" s="71"/>
      <c r="H32" s="71"/>
      <c r="I32" s="71"/>
      <c r="J32" s="71"/>
      <c r="K32" s="71"/>
      <c r="L32" s="42" t="s">
        <v>100</v>
      </c>
      <c r="M32" s="46">
        <v>43</v>
      </c>
      <c r="N32" s="47" t="s">
        <v>0</v>
      </c>
      <c r="O32" s="48">
        <v>56</v>
      </c>
      <c r="P32" s="49" t="s">
        <v>101</v>
      </c>
      <c r="Q32" s="55" t="s">
        <v>135</v>
      </c>
      <c r="V32" s="18" t="str">
        <f t="shared" si="5"/>
        <v>SHL WIP Reklama Dobrá Voda</v>
      </c>
      <c r="W32" s="5">
        <f t="shared" si="6"/>
        <v>4</v>
      </c>
      <c r="X32" s="4">
        <f t="array" ref="X32">SUM((home=V32)*(homescore&gt;visitorscore),(visitor=V32)*(visitorscore&gt;homescore))</f>
        <v>3</v>
      </c>
      <c r="Y32" s="4">
        <f t="array" ref="Y32">SUM((home=V32)*(homescore=visitorscore)*ISNUMBER(visitorscore),(visitor=V32)*(visitorscore=homescore)*ISNUMBER(homescore))</f>
        <v>0</v>
      </c>
      <c r="Z32" s="4">
        <f t="array" ref="Z32">SUM((home=V32)*(homescore&lt;visitorscore),(visitor=V32)*(visitorscore&lt;homescore))</f>
        <v>1</v>
      </c>
      <c r="AA32" s="6">
        <f t="shared" ref="AA32" ca="1" si="20">SUMIF(home,V32,homescore)+SUMIF(visitor,V32,visitorscore)</f>
        <v>43</v>
      </c>
      <c r="AB32" s="7">
        <f t="shared" ref="AB32" ca="1" si="21">SUMIF(home,V32,visitorscore)+SUMIF(visitor,V32,homescore)</f>
        <v>37</v>
      </c>
      <c r="AC32" s="9">
        <f t="shared" ca="1" si="9"/>
        <v>6</v>
      </c>
      <c r="AD32" s="6">
        <f t="shared" si="10"/>
        <v>6</v>
      </c>
      <c r="AE32" s="3">
        <f t="shared" ca="1" si="11"/>
        <v>6000060043</v>
      </c>
      <c r="AG32" s="6">
        <f t="shared" ca="1" si="3"/>
        <v>260</v>
      </c>
      <c r="AH32" s="6">
        <f t="shared" ca="1" si="4"/>
        <v>240</v>
      </c>
    </row>
    <row r="33" spans="1:17" x14ac:dyDescent="0.35">
      <c r="A33" s="16">
        <v>17</v>
      </c>
      <c r="B33" s="63" t="s">
        <v>102</v>
      </c>
      <c r="C33" s="64">
        <v>7</v>
      </c>
      <c r="D33" s="64" t="s">
        <v>0</v>
      </c>
      <c r="E33" s="64">
        <v>11</v>
      </c>
      <c r="F33" s="69" t="s">
        <v>103</v>
      </c>
      <c r="G33" s="69"/>
      <c r="H33" s="69"/>
      <c r="I33" s="69"/>
      <c r="J33" s="69"/>
      <c r="K33" s="69"/>
      <c r="L33" s="16" t="s">
        <v>100</v>
      </c>
      <c r="M33" s="19">
        <v>50</v>
      </c>
      <c r="N33" s="20" t="s">
        <v>0</v>
      </c>
      <c r="O33" s="21">
        <v>47</v>
      </c>
      <c r="P33" s="17" t="s">
        <v>101</v>
      </c>
      <c r="Q33" s="56" t="s">
        <v>135</v>
      </c>
    </row>
    <row r="34" spans="1:17" x14ac:dyDescent="0.35">
      <c r="A34" s="42">
        <v>18</v>
      </c>
      <c r="B34" s="65" t="s">
        <v>24</v>
      </c>
      <c r="C34" s="44">
        <v>2</v>
      </c>
      <c r="D34" s="44" t="s">
        <v>0</v>
      </c>
      <c r="E34" s="44">
        <v>13</v>
      </c>
      <c r="F34" s="71" t="s">
        <v>103</v>
      </c>
      <c r="G34" s="71"/>
      <c r="H34" s="71"/>
      <c r="I34" s="71"/>
      <c r="J34" s="71"/>
      <c r="K34" s="71"/>
      <c r="L34" s="42" t="s">
        <v>100</v>
      </c>
      <c r="M34" s="46">
        <v>30</v>
      </c>
      <c r="N34" s="47" t="s">
        <v>0</v>
      </c>
      <c r="O34" s="48">
        <v>61</v>
      </c>
      <c r="P34" s="49" t="s">
        <v>101</v>
      </c>
      <c r="Q34" s="55" t="s">
        <v>135</v>
      </c>
    </row>
    <row r="35" spans="1:17" x14ac:dyDescent="0.35">
      <c r="A35" s="16">
        <v>19</v>
      </c>
      <c r="B35" s="67" t="s">
        <v>104</v>
      </c>
      <c r="C35" s="68">
        <v>14</v>
      </c>
      <c r="D35" s="68" t="s">
        <v>0</v>
      </c>
      <c r="E35" s="68">
        <v>6</v>
      </c>
      <c r="F35" s="69" t="s">
        <v>10</v>
      </c>
      <c r="G35" s="69"/>
      <c r="H35" s="69"/>
      <c r="I35" s="69"/>
      <c r="J35" s="69"/>
      <c r="K35" s="69"/>
      <c r="L35" s="16" t="s">
        <v>100</v>
      </c>
      <c r="M35" s="19">
        <v>64</v>
      </c>
      <c r="N35" s="20" t="s">
        <v>0</v>
      </c>
      <c r="O35" s="21">
        <v>37</v>
      </c>
      <c r="P35" s="17" t="s">
        <v>101</v>
      </c>
      <c r="Q35" s="56" t="s">
        <v>156</v>
      </c>
    </row>
    <row r="36" spans="1:17" x14ac:dyDescent="0.35">
      <c r="A36" s="42">
        <v>20</v>
      </c>
      <c r="B36" s="66" t="s">
        <v>105</v>
      </c>
      <c r="C36" s="44">
        <v>10</v>
      </c>
      <c r="D36" s="44" t="s">
        <v>0</v>
      </c>
      <c r="E36" s="44">
        <v>12</v>
      </c>
      <c r="F36" s="71" t="s">
        <v>104</v>
      </c>
      <c r="G36" s="71"/>
      <c r="H36" s="71"/>
      <c r="I36" s="71"/>
      <c r="J36" s="71"/>
      <c r="K36" s="71"/>
      <c r="L36" s="42" t="s">
        <v>100</v>
      </c>
      <c r="M36" s="46">
        <v>65</v>
      </c>
      <c r="N36" s="47" t="s">
        <v>0</v>
      </c>
      <c r="O36" s="48">
        <v>69</v>
      </c>
      <c r="P36" s="49" t="s">
        <v>101</v>
      </c>
      <c r="Q36" s="55" t="s">
        <v>156</v>
      </c>
    </row>
    <row r="37" spans="1:17" x14ac:dyDescent="0.35">
      <c r="A37" s="16">
        <v>21</v>
      </c>
      <c r="B37" s="67" t="s">
        <v>10</v>
      </c>
      <c r="C37" s="68">
        <v>8</v>
      </c>
      <c r="D37" s="68" t="s">
        <v>0</v>
      </c>
      <c r="E37" s="68">
        <v>8</v>
      </c>
      <c r="F37" s="69" t="s">
        <v>24</v>
      </c>
      <c r="G37" s="69"/>
      <c r="H37" s="69"/>
      <c r="I37" s="69"/>
      <c r="J37" s="69"/>
      <c r="K37" s="69"/>
      <c r="L37" s="16" t="s">
        <v>100</v>
      </c>
      <c r="M37" s="19">
        <v>45</v>
      </c>
      <c r="N37" s="20" t="s">
        <v>0</v>
      </c>
      <c r="O37" s="21">
        <v>46</v>
      </c>
      <c r="P37" s="17" t="s">
        <v>101</v>
      </c>
      <c r="Q37" s="56" t="s">
        <v>156</v>
      </c>
    </row>
    <row r="38" spans="1:17" x14ac:dyDescent="0.35">
      <c r="A38" s="42">
        <v>22</v>
      </c>
      <c r="B38" s="66" t="s">
        <v>105</v>
      </c>
      <c r="C38" s="44">
        <v>13</v>
      </c>
      <c r="D38" s="44" t="s">
        <v>0</v>
      </c>
      <c r="E38" s="44">
        <v>9</v>
      </c>
      <c r="F38" s="71" t="s">
        <v>24</v>
      </c>
      <c r="G38" s="71"/>
      <c r="H38" s="71"/>
      <c r="I38" s="71"/>
      <c r="J38" s="71"/>
      <c r="K38" s="71"/>
      <c r="L38" s="42" t="s">
        <v>100</v>
      </c>
      <c r="M38" s="46">
        <v>87</v>
      </c>
      <c r="N38" s="47" t="s">
        <v>0</v>
      </c>
      <c r="O38" s="48">
        <v>71</v>
      </c>
      <c r="P38" s="49" t="s">
        <v>101</v>
      </c>
      <c r="Q38" s="55" t="s">
        <v>156</v>
      </c>
    </row>
    <row r="39" spans="1:17" x14ac:dyDescent="0.35">
      <c r="A39" s="16">
        <v>23</v>
      </c>
      <c r="B39" s="67" t="s">
        <v>28</v>
      </c>
      <c r="C39" s="68">
        <v>9</v>
      </c>
      <c r="D39" s="68" t="s">
        <v>0</v>
      </c>
      <c r="E39" s="68">
        <v>5</v>
      </c>
      <c r="F39" s="69" t="s">
        <v>102</v>
      </c>
      <c r="G39" s="69"/>
      <c r="H39" s="69"/>
      <c r="I39" s="69"/>
      <c r="J39" s="69"/>
      <c r="K39" s="69"/>
      <c r="L39" s="16" t="s">
        <v>100</v>
      </c>
      <c r="M39" s="19">
        <v>34</v>
      </c>
      <c r="N39" s="20" t="s">
        <v>0</v>
      </c>
      <c r="O39" s="21">
        <v>24</v>
      </c>
      <c r="P39" s="17" t="s">
        <v>101</v>
      </c>
      <c r="Q39" s="56" t="s">
        <v>156</v>
      </c>
    </row>
    <row r="40" spans="1:17" x14ac:dyDescent="0.35">
      <c r="A40" s="42">
        <v>24</v>
      </c>
      <c r="B40" s="66" t="s">
        <v>103</v>
      </c>
      <c r="C40" s="44">
        <v>3</v>
      </c>
      <c r="D40" s="44" t="s">
        <v>0</v>
      </c>
      <c r="E40" s="44">
        <v>12</v>
      </c>
      <c r="F40" s="71" t="s">
        <v>28</v>
      </c>
      <c r="G40" s="71"/>
      <c r="H40" s="71"/>
      <c r="I40" s="71"/>
      <c r="J40" s="71"/>
      <c r="K40" s="71"/>
      <c r="L40" s="42" t="s">
        <v>100</v>
      </c>
      <c r="M40" s="46">
        <v>35</v>
      </c>
      <c r="N40" s="47" t="s">
        <v>0</v>
      </c>
      <c r="O40" s="48">
        <v>59</v>
      </c>
      <c r="P40" s="49" t="s">
        <v>101</v>
      </c>
      <c r="Q40" s="55" t="s">
        <v>156</v>
      </c>
    </row>
    <row r="41" spans="1:17" x14ac:dyDescent="0.35">
      <c r="A41" s="16">
        <v>25</v>
      </c>
      <c r="B41" s="67" t="s">
        <v>103</v>
      </c>
      <c r="C41" s="68">
        <v>3</v>
      </c>
      <c r="D41" s="68" t="s">
        <v>0</v>
      </c>
      <c r="E41" s="68">
        <v>7</v>
      </c>
      <c r="F41" s="69" t="s">
        <v>102</v>
      </c>
      <c r="G41" s="69"/>
      <c r="H41" s="69"/>
      <c r="I41" s="69"/>
      <c r="J41" s="69"/>
      <c r="K41" s="69"/>
      <c r="L41" s="16" t="s">
        <v>100</v>
      </c>
      <c r="M41" s="19">
        <v>31</v>
      </c>
      <c r="N41" s="20" t="s">
        <v>0</v>
      </c>
      <c r="O41" s="21">
        <v>35</v>
      </c>
      <c r="P41" s="17" t="s">
        <v>101</v>
      </c>
      <c r="Q41" s="56" t="s">
        <v>156</v>
      </c>
    </row>
  </sheetData>
  <mergeCells count="38">
    <mergeCell ref="F40:K40"/>
    <mergeCell ref="F41:K41"/>
    <mergeCell ref="F35:K35"/>
    <mergeCell ref="F36:K36"/>
    <mergeCell ref="F37:K37"/>
    <mergeCell ref="F38:K38"/>
    <mergeCell ref="F39:K39"/>
    <mergeCell ref="W12:AA12"/>
    <mergeCell ref="C1:P2"/>
    <mergeCell ref="C3:P3"/>
    <mergeCell ref="A16:P16"/>
    <mergeCell ref="A15:P15"/>
    <mergeCell ref="F32:K32"/>
    <mergeCell ref="F33:K33"/>
    <mergeCell ref="F34:K34"/>
    <mergeCell ref="W5:AA5"/>
    <mergeCell ref="W6:AA6"/>
    <mergeCell ref="W7:AA7"/>
    <mergeCell ref="W8:AA8"/>
    <mergeCell ref="W9:AA9"/>
    <mergeCell ref="W10:AA10"/>
    <mergeCell ref="F26:K26"/>
    <mergeCell ref="F27:K27"/>
    <mergeCell ref="F28:K28"/>
    <mergeCell ref="F29:K29"/>
    <mergeCell ref="F30:K30"/>
    <mergeCell ref="F31:K31"/>
    <mergeCell ref="W11:AA11"/>
    <mergeCell ref="F25:K25"/>
    <mergeCell ref="G5:I5"/>
    <mergeCell ref="F17:K17"/>
    <mergeCell ref="F18:K18"/>
    <mergeCell ref="F19:K19"/>
    <mergeCell ref="F20:K20"/>
    <mergeCell ref="F21:K21"/>
    <mergeCell ref="F22:K22"/>
    <mergeCell ref="F23:K23"/>
    <mergeCell ref="F24:K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B66"/>
  <sheetViews>
    <sheetView topLeftCell="O3" zoomScaleNormal="100" workbookViewId="0">
      <selection activeCell="R9" sqref="R9"/>
    </sheetView>
  </sheetViews>
  <sheetFormatPr defaultRowHeight="14.5" x14ac:dyDescent="0.35"/>
  <cols>
    <col min="1" max="14" width="0" style="3" hidden="1" customWidth="1"/>
    <col min="15" max="15" width="3.26953125" style="3" customWidth="1"/>
    <col min="16" max="16" width="19.6328125" style="3" customWidth="1"/>
    <col min="17" max="17" width="17.7265625" style="12" customWidth="1"/>
    <col min="18" max="18" width="4.36328125" style="3" customWidth="1"/>
    <col min="19" max="19" width="4.54296875" style="3" customWidth="1"/>
    <col min="20" max="22" width="3.1796875" style="3" customWidth="1"/>
    <col min="23" max="23" width="4.90625" style="14" customWidth="1"/>
    <col min="24" max="24" width="0.36328125" style="3" customWidth="1"/>
    <col min="25" max="25" width="4.90625" style="12" customWidth="1"/>
    <col min="26" max="26" width="4.6328125" style="3" customWidth="1"/>
    <col min="27" max="27" width="4.81640625" style="3" customWidth="1"/>
    <col min="28" max="28" width="6.54296875" style="10" customWidth="1"/>
    <col min="29" max="16384" width="8.7265625" style="3"/>
  </cols>
  <sheetData>
    <row r="1" spans="3:28" hidden="1" x14ac:dyDescent="0.35"/>
    <row r="2" spans="3:28" hidden="1" x14ac:dyDescent="0.35"/>
    <row r="3" spans="3:28" x14ac:dyDescent="0.3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7" t="s">
        <v>109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3:28" ht="14.5" customHeight="1" x14ac:dyDescent="0.3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3:28" ht="14.5" customHeight="1" x14ac:dyDescent="0.35"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3:28" x14ac:dyDescent="0.35">
      <c r="G6" s="14"/>
      <c r="H6" s="4"/>
      <c r="I6" s="12"/>
      <c r="J6" s="4"/>
      <c r="L6" s="14"/>
      <c r="M6" s="22"/>
      <c r="N6" s="23"/>
      <c r="O6" s="24"/>
      <c r="P6" s="12"/>
      <c r="Q6" s="75" t="s">
        <v>149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3:28" hidden="1" x14ac:dyDescent="0.35"/>
    <row r="8" spans="3:28" x14ac:dyDescent="0.35">
      <c r="O8" s="15"/>
      <c r="P8" s="15"/>
      <c r="Q8" s="17"/>
      <c r="R8" s="26" t="s">
        <v>111</v>
      </c>
      <c r="S8" s="59" t="s">
        <v>89</v>
      </c>
      <c r="T8" s="26" t="s">
        <v>90</v>
      </c>
      <c r="U8" s="26" t="s">
        <v>91</v>
      </c>
      <c r="V8" s="26" t="s">
        <v>92</v>
      </c>
      <c r="W8" s="70" t="s">
        <v>95</v>
      </c>
      <c r="X8" s="70"/>
      <c r="Y8" s="70"/>
      <c r="Z8" s="58" t="s">
        <v>93</v>
      </c>
      <c r="AA8" s="26" t="s">
        <v>94</v>
      </c>
      <c r="AB8" s="60" t="s">
        <v>96</v>
      </c>
    </row>
    <row r="9" spans="3:28" x14ac:dyDescent="0.35">
      <c r="O9" s="38" t="s">
        <v>37</v>
      </c>
      <c r="P9" s="36" t="s">
        <v>33</v>
      </c>
      <c r="Q9" s="39" t="s">
        <v>28</v>
      </c>
      <c r="R9" s="37">
        <v>8</v>
      </c>
      <c r="S9" s="37">
        <v>39</v>
      </c>
      <c r="T9" s="37">
        <v>24</v>
      </c>
      <c r="U9" s="37">
        <v>10</v>
      </c>
      <c r="V9" s="37">
        <v>5</v>
      </c>
      <c r="W9" s="38">
        <v>96</v>
      </c>
      <c r="X9" s="37" t="s">
        <v>0</v>
      </c>
      <c r="Y9" s="39">
        <v>48</v>
      </c>
      <c r="Z9" s="37">
        <v>19</v>
      </c>
      <c r="AA9" s="37">
        <v>58</v>
      </c>
      <c r="AB9" s="61">
        <v>0.48717948717948717</v>
      </c>
    </row>
    <row r="10" spans="3:28" x14ac:dyDescent="0.35">
      <c r="O10" s="11" t="s">
        <v>38</v>
      </c>
      <c r="P10" s="8" t="s">
        <v>20</v>
      </c>
      <c r="Q10" s="13" t="s">
        <v>148</v>
      </c>
      <c r="R10" s="2">
        <v>8</v>
      </c>
      <c r="S10" s="9">
        <v>36</v>
      </c>
      <c r="T10" s="9">
        <v>17</v>
      </c>
      <c r="U10" s="9">
        <v>16</v>
      </c>
      <c r="V10" s="9">
        <v>3</v>
      </c>
      <c r="W10" s="11">
        <v>79</v>
      </c>
      <c r="X10" s="9" t="s">
        <v>0</v>
      </c>
      <c r="Y10" s="13">
        <v>41</v>
      </c>
      <c r="Z10" s="9">
        <v>14</v>
      </c>
      <c r="AA10" s="9">
        <v>50</v>
      </c>
      <c r="AB10" s="62">
        <v>0.3888888888888889</v>
      </c>
    </row>
    <row r="11" spans="3:28" x14ac:dyDescent="0.35">
      <c r="O11" s="38" t="s">
        <v>40</v>
      </c>
      <c r="P11" s="36" t="s">
        <v>29</v>
      </c>
      <c r="Q11" s="39" t="s">
        <v>28</v>
      </c>
      <c r="R11" s="37">
        <v>8</v>
      </c>
      <c r="S11" s="37">
        <v>38</v>
      </c>
      <c r="T11" s="37">
        <v>17</v>
      </c>
      <c r="U11" s="37">
        <v>12</v>
      </c>
      <c r="V11" s="37">
        <v>9</v>
      </c>
      <c r="W11" s="38">
        <v>105</v>
      </c>
      <c r="X11" s="37" t="s">
        <v>0</v>
      </c>
      <c r="Y11" s="39">
        <v>75</v>
      </c>
      <c r="Z11" s="37">
        <v>8</v>
      </c>
      <c r="AA11" s="37">
        <v>46</v>
      </c>
      <c r="AB11" s="61">
        <v>0.21052631578947367</v>
      </c>
    </row>
    <row r="12" spans="3:28" x14ac:dyDescent="0.35">
      <c r="O12" s="11" t="s">
        <v>39</v>
      </c>
      <c r="P12" s="8" t="s">
        <v>21</v>
      </c>
      <c r="Q12" s="13" t="s">
        <v>148</v>
      </c>
      <c r="R12" s="9">
        <v>8</v>
      </c>
      <c r="S12" s="9">
        <v>40</v>
      </c>
      <c r="T12" s="9">
        <v>18</v>
      </c>
      <c r="U12" s="9">
        <v>10</v>
      </c>
      <c r="V12" s="9">
        <v>12</v>
      </c>
      <c r="W12" s="11">
        <v>65</v>
      </c>
      <c r="X12" s="9" t="s">
        <v>0</v>
      </c>
      <c r="Y12" s="13">
        <v>44</v>
      </c>
      <c r="Z12" s="9">
        <v>6</v>
      </c>
      <c r="AA12" s="9">
        <v>46</v>
      </c>
      <c r="AB12" s="62">
        <v>0.15</v>
      </c>
    </row>
    <row r="13" spans="3:28" x14ac:dyDescent="0.35">
      <c r="O13" s="38" t="s">
        <v>41</v>
      </c>
      <c r="P13" s="36" t="s">
        <v>18</v>
      </c>
      <c r="Q13" s="39" t="s">
        <v>148</v>
      </c>
      <c r="R13" s="37">
        <v>8</v>
      </c>
      <c r="S13" s="37">
        <v>34</v>
      </c>
      <c r="T13" s="37">
        <v>16</v>
      </c>
      <c r="U13" s="37">
        <v>11</v>
      </c>
      <c r="V13" s="37">
        <v>7</v>
      </c>
      <c r="W13" s="38">
        <v>92</v>
      </c>
      <c r="X13" s="37" t="s">
        <v>0</v>
      </c>
      <c r="Y13" s="39">
        <v>73</v>
      </c>
      <c r="Z13" s="37">
        <v>9</v>
      </c>
      <c r="AA13" s="37">
        <v>43</v>
      </c>
      <c r="AB13" s="61">
        <v>0.26470588235294118</v>
      </c>
    </row>
    <row r="14" spans="3:28" x14ac:dyDescent="0.35">
      <c r="O14" s="11" t="s">
        <v>42</v>
      </c>
      <c r="P14" s="8" t="s">
        <v>26</v>
      </c>
      <c r="Q14" s="13" t="s">
        <v>24</v>
      </c>
      <c r="R14" s="9">
        <v>8</v>
      </c>
      <c r="S14" s="9">
        <v>35</v>
      </c>
      <c r="T14" s="9">
        <v>17</v>
      </c>
      <c r="U14" s="9">
        <v>9</v>
      </c>
      <c r="V14" s="9">
        <v>9</v>
      </c>
      <c r="W14" s="11">
        <v>88</v>
      </c>
      <c r="X14" s="9" t="s">
        <v>0</v>
      </c>
      <c r="Y14" s="13">
        <v>70</v>
      </c>
      <c r="Z14" s="9">
        <v>8</v>
      </c>
      <c r="AA14" s="9">
        <v>43</v>
      </c>
      <c r="AB14" s="62">
        <v>0.22857142857142856</v>
      </c>
    </row>
    <row r="15" spans="3:28" x14ac:dyDescent="0.35">
      <c r="O15" s="38" t="s">
        <v>43</v>
      </c>
      <c r="P15" s="36" t="s">
        <v>14</v>
      </c>
      <c r="Q15" s="39" t="s">
        <v>10</v>
      </c>
      <c r="R15" s="37">
        <v>8</v>
      </c>
      <c r="S15" s="37">
        <v>34</v>
      </c>
      <c r="T15" s="37">
        <v>18</v>
      </c>
      <c r="U15" s="37">
        <v>4</v>
      </c>
      <c r="V15" s="37">
        <v>12</v>
      </c>
      <c r="W15" s="38">
        <v>94</v>
      </c>
      <c r="X15" s="37" t="s">
        <v>0</v>
      </c>
      <c r="Y15" s="39">
        <v>83</v>
      </c>
      <c r="Z15" s="37">
        <v>6</v>
      </c>
      <c r="AA15" s="37">
        <v>40</v>
      </c>
      <c r="AB15" s="61">
        <v>0.17647058823529413</v>
      </c>
    </row>
    <row r="16" spans="3:28" x14ac:dyDescent="0.35">
      <c r="O16" s="11" t="s">
        <v>44</v>
      </c>
      <c r="P16" s="8" t="s">
        <v>136</v>
      </c>
      <c r="Q16" s="13" t="s">
        <v>103</v>
      </c>
      <c r="R16" s="9">
        <v>6</v>
      </c>
      <c r="S16" s="9">
        <v>28</v>
      </c>
      <c r="T16" s="9">
        <v>15</v>
      </c>
      <c r="U16" s="9">
        <v>9</v>
      </c>
      <c r="V16" s="9">
        <v>4</v>
      </c>
      <c r="W16" s="11">
        <v>78</v>
      </c>
      <c r="X16" s="9" t="s">
        <v>0</v>
      </c>
      <c r="Y16" s="13">
        <v>39</v>
      </c>
      <c r="Z16" s="9">
        <v>11</v>
      </c>
      <c r="AA16" s="9">
        <v>39</v>
      </c>
      <c r="AB16" s="62">
        <v>0.39285714285714285</v>
      </c>
    </row>
    <row r="17" spans="15:28" x14ac:dyDescent="0.35">
      <c r="O17" s="38" t="s">
        <v>45</v>
      </c>
      <c r="P17" s="36" t="s">
        <v>30</v>
      </c>
      <c r="Q17" s="39" t="s">
        <v>28</v>
      </c>
      <c r="R17" s="37">
        <v>8</v>
      </c>
      <c r="S17" s="37">
        <v>32</v>
      </c>
      <c r="T17" s="37">
        <v>16</v>
      </c>
      <c r="U17" s="37">
        <v>7</v>
      </c>
      <c r="V17" s="37">
        <v>9</v>
      </c>
      <c r="W17" s="38">
        <v>76</v>
      </c>
      <c r="X17" s="37" t="s">
        <v>0</v>
      </c>
      <c r="Y17" s="39">
        <v>52</v>
      </c>
      <c r="Z17" s="37">
        <v>7</v>
      </c>
      <c r="AA17" s="37">
        <v>39</v>
      </c>
      <c r="AB17" s="61">
        <v>0.21875</v>
      </c>
    </row>
    <row r="18" spans="15:28" x14ac:dyDescent="0.35">
      <c r="O18" s="11" t="s">
        <v>46</v>
      </c>
      <c r="P18" s="8" t="s">
        <v>31</v>
      </c>
      <c r="Q18" s="13" t="s">
        <v>28</v>
      </c>
      <c r="R18" s="9">
        <v>8</v>
      </c>
      <c r="S18" s="9">
        <v>30</v>
      </c>
      <c r="T18" s="9">
        <v>13</v>
      </c>
      <c r="U18" s="9">
        <v>12</v>
      </c>
      <c r="V18" s="9">
        <v>5</v>
      </c>
      <c r="W18" s="11">
        <v>65</v>
      </c>
      <c r="X18" s="9" t="s">
        <v>0</v>
      </c>
      <c r="Y18" s="13">
        <v>44</v>
      </c>
      <c r="Z18" s="9">
        <v>8</v>
      </c>
      <c r="AA18" s="9">
        <v>38</v>
      </c>
      <c r="AB18" s="62">
        <v>0.26666666666666666</v>
      </c>
    </row>
    <row r="19" spans="15:28" x14ac:dyDescent="0.35">
      <c r="O19" s="38" t="s">
        <v>47</v>
      </c>
      <c r="P19" s="36" t="s">
        <v>17</v>
      </c>
      <c r="Q19" s="39" t="s">
        <v>148</v>
      </c>
      <c r="R19" s="37">
        <v>8</v>
      </c>
      <c r="S19" s="37">
        <v>34</v>
      </c>
      <c r="T19" s="37">
        <v>9</v>
      </c>
      <c r="U19" s="37">
        <v>19</v>
      </c>
      <c r="V19" s="37">
        <v>6</v>
      </c>
      <c r="W19" s="38">
        <v>55</v>
      </c>
      <c r="X19" s="37" t="s">
        <v>0</v>
      </c>
      <c r="Y19" s="39">
        <v>51</v>
      </c>
      <c r="Z19" s="37">
        <v>3</v>
      </c>
      <c r="AA19" s="37">
        <v>37</v>
      </c>
      <c r="AB19" s="61">
        <v>8.8235294117647065E-2</v>
      </c>
    </row>
    <row r="20" spans="15:28" x14ac:dyDescent="0.35">
      <c r="O20" s="11" t="s">
        <v>48</v>
      </c>
      <c r="P20" s="8" t="s">
        <v>112</v>
      </c>
      <c r="Q20" s="13" t="s">
        <v>103</v>
      </c>
      <c r="R20" s="9">
        <v>6</v>
      </c>
      <c r="S20" s="9">
        <v>28</v>
      </c>
      <c r="T20" s="9">
        <v>10</v>
      </c>
      <c r="U20" s="9">
        <v>15</v>
      </c>
      <c r="V20" s="9">
        <v>3</v>
      </c>
      <c r="W20" s="11">
        <v>41</v>
      </c>
      <c r="X20" s="9" t="s">
        <v>0</v>
      </c>
      <c r="Y20" s="13">
        <v>26</v>
      </c>
      <c r="Z20" s="9">
        <v>7</v>
      </c>
      <c r="AA20" s="9">
        <v>35</v>
      </c>
      <c r="AB20" s="62">
        <v>0.25</v>
      </c>
    </row>
    <row r="21" spans="15:28" x14ac:dyDescent="0.35">
      <c r="O21" s="38" t="s">
        <v>49</v>
      </c>
      <c r="P21" s="36" t="s">
        <v>12</v>
      </c>
      <c r="Q21" s="39" t="s">
        <v>10</v>
      </c>
      <c r="R21" s="37">
        <v>8</v>
      </c>
      <c r="S21" s="37">
        <v>32</v>
      </c>
      <c r="T21" s="37">
        <v>13</v>
      </c>
      <c r="U21" s="37">
        <v>9</v>
      </c>
      <c r="V21" s="37">
        <v>10</v>
      </c>
      <c r="W21" s="38">
        <v>78</v>
      </c>
      <c r="X21" s="37" t="s">
        <v>0</v>
      </c>
      <c r="Y21" s="39">
        <v>75</v>
      </c>
      <c r="Z21" s="37">
        <v>3</v>
      </c>
      <c r="AA21" s="37">
        <v>35</v>
      </c>
      <c r="AB21" s="61">
        <v>9.375E-2</v>
      </c>
    </row>
    <row r="22" spans="15:28" x14ac:dyDescent="0.35">
      <c r="O22" s="11" t="s">
        <v>50</v>
      </c>
      <c r="P22" s="8" t="s">
        <v>116</v>
      </c>
      <c r="Q22" s="13" t="s">
        <v>117</v>
      </c>
      <c r="R22" s="9">
        <v>6</v>
      </c>
      <c r="S22" s="9">
        <v>26</v>
      </c>
      <c r="T22" s="9">
        <v>15</v>
      </c>
      <c r="U22" s="9">
        <v>2</v>
      </c>
      <c r="V22" s="9">
        <v>9</v>
      </c>
      <c r="W22" s="11">
        <v>80</v>
      </c>
      <c r="X22" s="9" t="s">
        <v>0</v>
      </c>
      <c r="Y22" s="13">
        <v>69</v>
      </c>
      <c r="Z22" s="9">
        <v>6</v>
      </c>
      <c r="AA22" s="9">
        <v>32</v>
      </c>
      <c r="AB22" s="62">
        <v>0.23076923076923078</v>
      </c>
    </row>
    <row r="23" spans="15:28" x14ac:dyDescent="0.35">
      <c r="O23" s="38" t="s">
        <v>51</v>
      </c>
      <c r="P23" s="36" t="s">
        <v>129</v>
      </c>
      <c r="Q23" s="39" t="s">
        <v>104</v>
      </c>
      <c r="R23" s="37">
        <v>6</v>
      </c>
      <c r="S23" s="37">
        <v>26</v>
      </c>
      <c r="T23" s="37">
        <v>13</v>
      </c>
      <c r="U23" s="37">
        <v>5</v>
      </c>
      <c r="V23" s="37">
        <v>8</v>
      </c>
      <c r="W23" s="38">
        <v>77</v>
      </c>
      <c r="X23" s="37" t="s">
        <v>0</v>
      </c>
      <c r="Y23" s="39">
        <v>57</v>
      </c>
      <c r="Z23" s="37">
        <v>5</v>
      </c>
      <c r="AA23" s="37">
        <v>31</v>
      </c>
      <c r="AB23" s="61">
        <v>0.19230769230769232</v>
      </c>
    </row>
    <row r="24" spans="15:28" x14ac:dyDescent="0.35">
      <c r="O24" s="11" t="s">
        <v>52</v>
      </c>
      <c r="P24" s="8" t="s">
        <v>121</v>
      </c>
      <c r="Q24" s="13" t="s">
        <v>117</v>
      </c>
      <c r="R24" s="9">
        <v>6</v>
      </c>
      <c r="S24" s="9">
        <v>26</v>
      </c>
      <c r="T24" s="9">
        <v>11</v>
      </c>
      <c r="U24" s="9">
        <v>9</v>
      </c>
      <c r="V24" s="9">
        <v>6</v>
      </c>
      <c r="W24" s="11">
        <v>92</v>
      </c>
      <c r="X24" s="9" t="s">
        <v>0</v>
      </c>
      <c r="Y24" s="13">
        <v>52</v>
      </c>
      <c r="Z24" s="9">
        <v>5</v>
      </c>
      <c r="AA24" s="9">
        <v>31</v>
      </c>
      <c r="AB24" s="62">
        <v>0.19230769230769232</v>
      </c>
    </row>
    <row r="25" spans="15:28" x14ac:dyDescent="0.35">
      <c r="O25" s="38" t="s">
        <v>53</v>
      </c>
      <c r="P25" s="36" t="s">
        <v>137</v>
      </c>
      <c r="Q25" s="39" t="s">
        <v>24</v>
      </c>
      <c r="R25" s="37">
        <v>8</v>
      </c>
      <c r="S25" s="37">
        <v>38</v>
      </c>
      <c r="T25" s="37">
        <v>10</v>
      </c>
      <c r="U25" s="37">
        <v>10</v>
      </c>
      <c r="V25" s="37">
        <v>18</v>
      </c>
      <c r="W25" s="38">
        <v>84</v>
      </c>
      <c r="X25" s="37" t="s">
        <v>0</v>
      </c>
      <c r="Y25" s="39">
        <v>94</v>
      </c>
      <c r="Z25" s="37">
        <v>-8</v>
      </c>
      <c r="AA25" s="37">
        <v>30</v>
      </c>
      <c r="AB25" s="61">
        <v>-0.21052631578947367</v>
      </c>
    </row>
    <row r="26" spans="15:28" x14ac:dyDescent="0.35">
      <c r="O26" s="11" t="s">
        <v>54</v>
      </c>
      <c r="P26" s="8" t="s">
        <v>119</v>
      </c>
      <c r="Q26" s="13" t="s">
        <v>104</v>
      </c>
      <c r="R26" s="9">
        <v>6</v>
      </c>
      <c r="S26" s="9">
        <v>24</v>
      </c>
      <c r="T26" s="9">
        <v>12</v>
      </c>
      <c r="U26" s="9">
        <v>4</v>
      </c>
      <c r="V26" s="9">
        <v>8</v>
      </c>
      <c r="W26" s="11">
        <v>71</v>
      </c>
      <c r="X26" s="9" t="s">
        <v>0</v>
      </c>
      <c r="Y26" s="13">
        <v>49</v>
      </c>
      <c r="Z26" s="9">
        <v>4</v>
      </c>
      <c r="AA26" s="9">
        <v>28</v>
      </c>
      <c r="AB26" s="62">
        <v>0.16666666666666666</v>
      </c>
    </row>
    <row r="27" spans="15:28" x14ac:dyDescent="0.35">
      <c r="O27" s="38" t="s">
        <v>55</v>
      </c>
      <c r="P27" s="36" t="s">
        <v>120</v>
      </c>
      <c r="Q27" s="39" t="s">
        <v>117</v>
      </c>
      <c r="R27" s="37">
        <v>6</v>
      </c>
      <c r="S27" s="37">
        <v>26</v>
      </c>
      <c r="T27" s="37">
        <v>10</v>
      </c>
      <c r="U27" s="37">
        <v>7</v>
      </c>
      <c r="V27" s="37">
        <v>9</v>
      </c>
      <c r="W27" s="38">
        <v>63</v>
      </c>
      <c r="X27" s="37" t="s">
        <v>0</v>
      </c>
      <c r="Y27" s="39">
        <v>59</v>
      </c>
      <c r="Z27" s="37">
        <v>1</v>
      </c>
      <c r="AA27" s="37">
        <v>27</v>
      </c>
      <c r="AB27" s="61">
        <v>3.8461538461538464E-2</v>
      </c>
    </row>
    <row r="28" spans="15:28" x14ac:dyDescent="0.35">
      <c r="O28" s="11" t="s">
        <v>56</v>
      </c>
      <c r="P28" s="8" t="s">
        <v>118</v>
      </c>
      <c r="Q28" s="13" t="s">
        <v>117</v>
      </c>
      <c r="R28" s="9">
        <v>6</v>
      </c>
      <c r="S28" s="9">
        <v>24</v>
      </c>
      <c r="T28" s="9">
        <v>11</v>
      </c>
      <c r="U28" s="9">
        <v>4</v>
      </c>
      <c r="V28" s="9">
        <v>9</v>
      </c>
      <c r="W28" s="11">
        <v>62</v>
      </c>
      <c r="X28" s="9" t="s">
        <v>0</v>
      </c>
      <c r="Y28" s="13">
        <v>64</v>
      </c>
      <c r="Z28" s="9">
        <v>2</v>
      </c>
      <c r="AA28" s="9">
        <v>26</v>
      </c>
      <c r="AB28" s="62">
        <v>8.3333333333333329E-2</v>
      </c>
    </row>
    <row r="29" spans="15:28" x14ac:dyDescent="0.35">
      <c r="O29" s="38" t="s">
        <v>57</v>
      </c>
      <c r="P29" s="36" t="s">
        <v>115</v>
      </c>
      <c r="Q29" s="39" t="s">
        <v>103</v>
      </c>
      <c r="R29" s="37">
        <v>6</v>
      </c>
      <c r="S29" s="37">
        <v>26</v>
      </c>
      <c r="T29" s="37">
        <v>9</v>
      </c>
      <c r="U29" s="37">
        <v>8</v>
      </c>
      <c r="V29" s="37">
        <v>9</v>
      </c>
      <c r="W29" s="38">
        <v>58</v>
      </c>
      <c r="X29" s="37" t="s">
        <v>0</v>
      </c>
      <c r="Y29" s="39">
        <v>53</v>
      </c>
      <c r="Z29" s="37">
        <v>0</v>
      </c>
      <c r="AA29" s="37">
        <v>26</v>
      </c>
      <c r="AB29" s="61">
        <v>0</v>
      </c>
    </row>
    <row r="30" spans="15:28" x14ac:dyDescent="0.35">
      <c r="O30" s="11" t="s">
        <v>58</v>
      </c>
      <c r="P30" s="8" t="s">
        <v>22</v>
      </c>
      <c r="Q30" s="13" t="s">
        <v>148</v>
      </c>
      <c r="R30" s="9">
        <v>8</v>
      </c>
      <c r="S30" s="9">
        <v>26</v>
      </c>
      <c r="T30" s="9">
        <v>9</v>
      </c>
      <c r="U30" s="9">
        <v>8</v>
      </c>
      <c r="V30" s="9">
        <v>9</v>
      </c>
      <c r="W30" s="11">
        <v>47</v>
      </c>
      <c r="X30" s="9" t="s">
        <v>0</v>
      </c>
      <c r="Y30" s="13">
        <v>38</v>
      </c>
      <c r="Z30" s="9">
        <v>0</v>
      </c>
      <c r="AA30" s="9">
        <v>26</v>
      </c>
      <c r="AB30" s="62">
        <v>0</v>
      </c>
    </row>
    <row r="31" spans="15:28" x14ac:dyDescent="0.35">
      <c r="O31" s="38" t="s">
        <v>59</v>
      </c>
      <c r="P31" s="36" t="s">
        <v>11</v>
      </c>
      <c r="Q31" s="39" t="s">
        <v>10</v>
      </c>
      <c r="R31" s="37">
        <v>4</v>
      </c>
      <c r="S31" s="37">
        <v>20</v>
      </c>
      <c r="T31" s="37">
        <v>9</v>
      </c>
      <c r="U31" s="37">
        <v>7</v>
      </c>
      <c r="V31" s="37">
        <v>4</v>
      </c>
      <c r="W31" s="38">
        <v>59</v>
      </c>
      <c r="X31" s="37" t="s">
        <v>0</v>
      </c>
      <c r="Y31" s="39">
        <v>57</v>
      </c>
      <c r="Z31" s="37">
        <v>5</v>
      </c>
      <c r="AA31" s="37">
        <v>25</v>
      </c>
      <c r="AB31" s="61">
        <v>0.25</v>
      </c>
    </row>
    <row r="32" spans="15:28" x14ac:dyDescent="0.35">
      <c r="O32" s="11" t="s">
        <v>60</v>
      </c>
      <c r="P32" s="8" t="s">
        <v>138</v>
      </c>
      <c r="Q32" s="13" t="s">
        <v>117</v>
      </c>
      <c r="R32" s="9">
        <v>6</v>
      </c>
      <c r="S32" s="9">
        <v>21</v>
      </c>
      <c r="T32" s="9">
        <v>11</v>
      </c>
      <c r="U32" s="9">
        <v>3</v>
      </c>
      <c r="V32" s="9">
        <v>7</v>
      </c>
      <c r="W32" s="11">
        <v>65</v>
      </c>
      <c r="X32" s="9" t="s">
        <v>0</v>
      </c>
      <c r="Y32" s="13">
        <v>51</v>
      </c>
      <c r="Z32" s="9">
        <v>4</v>
      </c>
      <c r="AA32" s="9">
        <v>25</v>
      </c>
      <c r="AB32" s="62">
        <v>0.19047619047619047</v>
      </c>
    </row>
    <row r="33" spans="15:28" x14ac:dyDescent="0.35">
      <c r="O33" s="38" t="s">
        <v>61</v>
      </c>
      <c r="P33" s="36" t="s">
        <v>25</v>
      </c>
      <c r="Q33" s="39" t="s">
        <v>24</v>
      </c>
      <c r="R33" s="37">
        <v>6</v>
      </c>
      <c r="S33" s="37">
        <v>29</v>
      </c>
      <c r="T33" s="37">
        <v>7</v>
      </c>
      <c r="U33" s="37">
        <v>11</v>
      </c>
      <c r="V33" s="37">
        <v>11</v>
      </c>
      <c r="W33" s="38">
        <v>59</v>
      </c>
      <c r="X33" s="37" t="s">
        <v>0</v>
      </c>
      <c r="Y33" s="39">
        <v>72</v>
      </c>
      <c r="Z33" s="37">
        <v>-4</v>
      </c>
      <c r="AA33" s="37">
        <v>25</v>
      </c>
      <c r="AB33" s="61">
        <v>-0.13793103448275862</v>
      </c>
    </row>
    <row r="34" spans="15:28" x14ac:dyDescent="0.35">
      <c r="O34" s="11" t="s">
        <v>62</v>
      </c>
      <c r="P34" s="8" t="s">
        <v>32</v>
      </c>
      <c r="Q34" s="13" t="s">
        <v>28</v>
      </c>
      <c r="R34" s="9">
        <v>6</v>
      </c>
      <c r="S34" s="9">
        <v>23</v>
      </c>
      <c r="T34" s="9">
        <v>11</v>
      </c>
      <c r="U34" s="9">
        <v>1</v>
      </c>
      <c r="V34" s="9">
        <v>11</v>
      </c>
      <c r="W34" s="11">
        <v>74</v>
      </c>
      <c r="X34" s="9" t="s">
        <v>0</v>
      </c>
      <c r="Y34" s="13">
        <v>68</v>
      </c>
      <c r="Z34" s="9">
        <v>0</v>
      </c>
      <c r="AA34" s="9">
        <v>23</v>
      </c>
      <c r="AB34" s="62">
        <v>0</v>
      </c>
    </row>
    <row r="35" spans="15:28" x14ac:dyDescent="0.35">
      <c r="O35" s="38" t="s">
        <v>63</v>
      </c>
      <c r="P35" s="36" t="s">
        <v>125</v>
      </c>
      <c r="Q35" s="39" t="s">
        <v>104</v>
      </c>
      <c r="R35" s="37">
        <v>6</v>
      </c>
      <c r="S35" s="37">
        <v>25</v>
      </c>
      <c r="T35" s="37">
        <v>9</v>
      </c>
      <c r="U35" s="37">
        <v>5</v>
      </c>
      <c r="V35" s="37">
        <v>11</v>
      </c>
      <c r="W35" s="38">
        <v>53</v>
      </c>
      <c r="X35" s="37" t="s">
        <v>0</v>
      </c>
      <c r="Y35" s="39">
        <v>48</v>
      </c>
      <c r="Z35" s="37">
        <v>-2</v>
      </c>
      <c r="AA35" s="37">
        <v>23</v>
      </c>
      <c r="AB35" s="61">
        <v>-0.08</v>
      </c>
    </row>
    <row r="36" spans="15:28" x14ac:dyDescent="0.35">
      <c r="O36" s="11" t="s">
        <v>64</v>
      </c>
      <c r="P36" s="8" t="s">
        <v>36</v>
      </c>
      <c r="Q36" s="13" t="s">
        <v>24</v>
      </c>
      <c r="R36" s="9">
        <v>8</v>
      </c>
      <c r="S36" s="9">
        <v>29</v>
      </c>
      <c r="T36" s="9">
        <v>8</v>
      </c>
      <c r="U36" s="9">
        <v>7</v>
      </c>
      <c r="V36" s="9">
        <v>14</v>
      </c>
      <c r="W36" s="11">
        <v>54</v>
      </c>
      <c r="X36" s="9" t="s">
        <v>0</v>
      </c>
      <c r="Y36" s="13">
        <v>78</v>
      </c>
      <c r="Z36" s="9">
        <v>-6</v>
      </c>
      <c r="AA36" s="9">
        <v>23</v>
      </c>
      <c r="AB36" s="62">
        <v>-0.20689655172413793</v>
      </c>
    </row>
    <row r="37" spans="15:28" x14ac:dyDescent="0.35">
      <c r="O37" s="38" t="s">
        <v>65</v>
      </c>
      <c r="P37" s="36" t="s">
        <v>122</v>
      </c>
      <c r="Q37" s="39" t="s">
        <v>28</v>
      </c>
      <c r="R37" s="37">
        <v>6</v>
      </c>
      <c r="S37" s="37">
        <v>23</v>
      </c>
      <c r="T37" s="37">
        <v>7</v>
      </c>
      <c r="U37" s="37">
        <v>8</v>
      </c>
      <c r="V37" s="37">
        <v>8</v>
      </c>
      <c r="W37" s="38">
        <v>38</v>
      </c>
      <c r="X37" s="37" t="s">
        <v>0</v>
      </c>
      <c r="Y37" s="39">
        <v>35</v>
      </c>
      <c r="Z37" s="37">
        <v>-1</v>
      </c>
      <c r="AA37" s="37">
        <v>22</v>
      </c>
      <c r="AB37" s="61">
        <v>-4.3478260869565216E-2</v>
      </c>
    </row>
    <row r="38" spans="15:28" x14ac:dyDescent="0.35">
      <c r="O38" s="11" t="s">
        <v>66</v>
      </c>
      <c r="P38" s="8" t="s">
        <v>141</v>
      </c>
      <c r="Q38" s="13" t="s">
        <v>104</v>
      </c>
      <c r="R38" s="9">
        <v>4</v>
      </c>
      <c r="S38" s="9">
        <v>16</v>
      </c>
      <c r="T38" s="9">
        <v>7</v>
      </c>
      <c r="U38" s="9">
        <v>6</v>
      </c>
      <c r="V38" s="9">
        <v>3</v>
      </c>
      <c r="W38" s="11">
        <v>31</v>
      </c>
      <c r="X38" s="9" t="s">
        <v>0</v>
      </c>
      <c r="Y38" s="13">
        <v>28</v>
      </c>
      <c r="Z38" s="9">
        <v>4</v>
      </c>
      <c r="AA38" s="9">
        <v>20</v>
      </c>
      <c r="AB38" s="62">
        <v>0.25</v>
      </c>
    </row>
    <row r="39" spans="15:28" x14ac:dyDescent="0.35">
      <c r="O39" s="38" t="s">
        <v>67</v>
      </c>
      <c r="P39" s="36" t="s">
        <v>134</v>
      </c>
      <c r="Q39" s="39" t="s">
        <v>10</v>
      </c>
      <c r="R39" s="37">
        <v>6</v>
      </c>
      <c r="S39" s="37">
        <v>21</v>
      </c>
      <c r="T39" s="37">
        <v>8</v>
      </c>
      <c r="U39" s="37">
        <v>4</v>
      </c>
      <c r="V39" s="37">
        <v>9</v>
      </c>
      <c r="W39" s="38">
        <v>50</v>
      </c>
      <c r="X39" s="37" t="s">
        <v>0</v>
      </c>
      <c r="Y39" s="39">
        <v>71</v>
      </c>
      <c r="Z39" s="37">
        <v>-1</v>
      </c>
      <c r="AA39" s="37">
        <v>20</v>
      </c>
      <c r="AB39" s="61">
        <v>-4.7619047619047616E-2</v>
      </c>
    </row>
    <row r="40" spans="15:28" x14ac:dyDescent="0.35">
      <c r="O40" s="11" t="s">
        <v>68</v>
      </c>
      <c r="P40" s="8" t="s">
        <v>126</v>
      </c>
      <c r="Q40" s="13" t="s">
        <v>104</v>
      </c>
      <c r="R40" s="9">
        <v>6</v>
      </c>
      <c r="S40" s="9">
        <v>20</v>
      </c>
      <c r="T40" s="9">
        <v>5</v>
      </c>
      <c r="U40" s="9">
        <v>8</v>
      </c>
      <c r="V40" s="9">
        <v>7</v>
      </c>
      <c r="W40" s="11">
        <v>31</v>
      </c>
      <c r="X40" s="9" t="s">
        <v>0</v>
      </c>
      <c r="Y40" s="13">
        <v>37</v>
      </c>
      <c r="Z40" s="9">
        <v>-2</v>
      </c>
      <c r="AA40" s="9">
        <v>18</v>
      </c>
      <c r="AB40" s="62">
        <v>-0.1</v>
      </c>
    </row>
    <row r="41" spans="15:28" x14ac:dyDescent="0.35">
      <c r="O41" s="38" t="s">
        <v>69</v>
      </c>
      <c r="P41" s="36" t="s">
        <v>16</v>
      </c>
      <c r="Q41" s="39" t="s">
        <v>10</v>
      </c>
      <c r="R41" s="37">
        <v>6</v>
      </c>
      <c r="S41" s="37">
        <v>24</v>
      </c>
      <c r="T41" s="37">
        <v>5</v>
      </c>
      <c r="U41" s="37">
        <v>8</v>
      </c>
      <c r="V41" s="37">
        <v>11</v>
      </c>
      <c r="W41" s="38">
        <v>25</v>
      </c>
      <c r="X41" s="37" t="s">
        <v>0</v>
      </c>
      <c r="Y41" s="39">
        <v>43</v>
      </c>
      <c r="Z41" s="37">
        <v>-6</v>
      </c>
      <c r="AA41" s="37">
        <v>18</v>
      </c>
      <c r="AB41" s="61">
        <v>-0.25</v>
      </c>
    </row>
    <row r="42" spans="15:28" x14ac:dyDescent="0.35">
      <c r="O42" s="11" t="s">
        <v>70</v>
      </c>
      <c r="P42" s="8" t="s">
        <v>123</v>
      </c>
      <c r="Q42" s="13" t="s">
        <v>103</v>
      </c>
      <c r="R42" s="9">
        <v>4</v>
      </c>
      <c r="S42" s="9">
        <v>15</v>
      </c>
      <c r="T42" s="9">
        <v>5</v>
      </c>
      <c r="U42" s="9">
        <v>7</v>
      </c>
      <c r="V42" s="9">
        <v>3</v>
      </c>
      <c r="W42" s="11">
        <v>47</v>
      </c>
      <c r="X42" s="9" t="s">
        <v>0</v>
      </c>
      <c r="Y42" s="13">
        <v>35</v>
      </c>
      <c r="Z42" s="9">
        <v>2</v>
      </c>
      <c r="AA42" s="9">
        <v>17</v>
      </c>
      <c r="AB42" s="62">
        <v>0.13333333333333333</v>
      </c>
    </row>
    <row r="43" spans="15:28" x14ac:dyDescent="0.35">
      <c r="O43" s="38" t="s">
        <v>71</v>
      </c>
      <c r="P43" s="36" t="s">
        <v>139</v>
      </c>
      <c r="Q43" s="39" t="s">
        <v>104</v>
      </c>
      <c r="R43" s="37">
        <v>6</v>
      </c>
      <c r="S43" s="37">
        <v>17</v>
      </c>
      <c r="T43" s="37">
        <v>6</v>
      </c>
      <c r="U43" s="37">
        <v>5</v>
      </c>
      <c r="V43" s="37">
        <v>6</v>
      </c>
      <c r="W43" s="38">
        <v>42</v>
      </c>
      <c r="X43" s="37" t="s">
        <v>0</v>
      </c>
      <c r="Y43" s="39">
        <v>35</v>
      </c>
      <c r="Z43" s="37">
        <v>0</v>
      </c>
      <c r="AA43" s="37">
        <v>17</v>
      </c>
      <c r="AB43" s="61">
        <v>0</v>
      </c>
    </row>
    <row r="44" spans="15:28" x14ac:dyDescent="0.35">
      <c r="O44" s="11" t="s">
        <v>72</v>
      </c>
      <c r="P44" s="8" t="s">
        <v>113</v>
      </c>
      <c r="Q44" s="13" t="s">
        <v>103</v>
      </c>
      <c r="R44" s="9">
        <v>6</v>
      </c>
      <c r="S44" s="9">
        <v>24</v>
      </c>
      <c r="T44" s="9">
        <v>4</v>
      </c>
      <c r="U44" s="9">
        <v>9</v>
      </c>
      <c r="V44" s="9">
        <v>11</v>
      </c>
      <c r="W44" s="11">
        <v>56</v>
      </c>
      <c r="X44" s="9" t="s">
        <v>0</v>
      </c>
      <c r="Y44" s="13">
        <v>69</v>
      </c>
      <c r="Z44" s="9">
        <v>-7</v>
      </c>
      <c r="AA44" s="9">
        <v>17</v>
      </c>
      <c r="AB44" s="62">
        <v>-0.29166666666666669</v>
      </c>
    </row>
    <row r="45" spans="15:28" x14ac:dyDescent="0.35">
      <c r="O45" s="38" t="s">
        <v>73</v>
      </c>
      <c r="P45" s="36" t="s">
        <v>35</v>
      </c>
      <c r="Q45" s="39" t="s">
        <v>24</v>
      </c>
      <c r="R45" s="37">
        <v>8</v>
      </c>
      <c r="S45" s="37">
        <v>25</v>
      </c>
      <c r="T45" s="37">
        <v>4</v>
      </c>
      <c r="U45" s="37">
        <v>6</v>
      </c>
      <c r="V45" s="37">
        <v>15</v>
      </c>
      <c r="W45" s="38">
        <v>38</v>
      </c>
      <c r="X45" s="37" t="s">
        <v>0</v>
      </c>
      <c r="Y45" s="39">
        <v>70</v>
      </c>
      <c r="Z45" s="37">
        <v>-11</v>
      </c>
      <c r="AA45" s="37">
        <v>14</v>
      </c>
      <c r="AB45" s="61">
        <v>-0.44</v>
      </c>
    </row>
    <row r="46" spans="15:28" x14ac:dyDescent="0.35">
      <c r="O46" s="11" t="s">
        <v>74</v>
      </c>
      <c r="P46" s="8" t="s">
        <v>150</v>
      </c>
      <c r="Q46" s="13" t="s">
        <v>24</v>
      </c>
      <c r="R46" s="9">
        <v>4</v>
      </c>
      <c r="S46" s="9">
        <v>18</v>
      </c>
      <c r="T46" s="9">
        <v>4</v>
      </c>
      <c r="U46" s="9">
        <v>5</v>
      </c>
      <c r="V46" s="9">
        <v>9</v>
      </c>
      <c r="W46" s="11">
        <v>34</v>
      </c>
      <c r="X46" s="9" t="s">
        <v>0</v>
      </c>
      <c r="Y46" s="13">
        <v>52</v>
      </c>
      <c r="Z46" s="9">
        <v>-5</v>
      </c>
      <c r="AA46" s="9">
        <v>13</v>
      </c>
      <c r="AB46" s="62">
        <v>-0.27777777777777779</v>
      </c>
    </row>
    <row r="47" spans="15:28" x14ac:dyDescent="0.35">
      <c r="O47" s="38" t="s">
        <v>75</v>
      </c>
      <c r="P47" s="36" t="s">
        <v>124</v>
      </c>
      <c r="Q47" s="39" t="s">
        <v>104</v>
      </c>
      <c r="R47" s="37">
        <v>4</v>
      </c>
      <c r="S47" s="37">
        <v>14</v>
      </c>
      <c r="T47" s="37">
        <v>4</v>
      </c>
      <c r="U47" s="37">
        <v>3</v>
      </c>
      <c r="V47" s="37">
        <v>7</v>
      </c>
      <c r="W47" s="38">
        <v>25</v>
      </c>
      <c r="X47" s="37" t="s">
        <v>0</v>
      </c>
      <c r="Y47" s="39">
        <v>38</v>
      </c>
      <c r="Z47" s="37">
        <v>-3</v>
      </c>
      <c r="AA47" s="37">
        <v>11</v>
      </c>
      <c r="AB47" s="61">
        <v>-0.21428571428571427</v>
      </c>
    </row>
    <row r="48" spans="15:28" x14ac:dyDescent="0.35">
      <c r="O48" s="11" t="s">
        <v>76</v>
      </c>
      <c r="P48" s="8" t="s">
        <v>34</v>
      </c>
      <c r="Q48" s="13" t="s">
        <v>28</v>
      </c>
      <c r="R48" s="9">
        <v>6</v>
      </c>
      <c r="S48" s="9">
        <v>15</v>
      </c>
      <c r="T48" s="9">
        <v>3</v>
      </c>
      <c r="U48" s="9">
        <v>5</v>
      </c>
      <c r="V48" s="9">
        <v>7</v>
      </c>
      <c r="W48" s="11">
        <v>28</v>
      </c>
      <c r="X48" s="9" t="s">
        <v>0</v>
      </c>
      <c r="Y48" s="13">
        <v>42</v>
      </c>
      <c r="Z48" s="9">
        <v>-4</v>
      </c>
      <c r="AA48" s="9">
        <v>11</v>
      </c>
      <c r="AB48" s="62">
        <v>-0.26666666666666666</v>
      </c>
    </row>
    <row r="49" spans="15:28" x14ac:dyDescent="0.35">
      <c r="O49" s="38" t="s">
        <v>77</v>
      </c>
      <c r="P49" s="36" t="s">
        <v>140</v>
      </c>
      <c r="Q49" s="39" t="s">
        <v>103</v>
      </c>
      <c r="R49" s="37">
        <v>2</v>
      </c>
      <c r="S49" s="37">
        <v>8</v>
      </c>
      <c r="T49" s="37">
        <v>4</v>
      </c>
      <c r="U49" s="37">
        <v>2</v>
      </c>
      <c r="V49" s="37">
        <v>2</v>
      </c>
      <c r="W49" s="38">
        <v>18</v>
      </c>
      <c r="X49" s="37" t="s">
        <v>0</v>
      </c>
      <c r="Y49" s="39">
        <v>11</v>
      </c>
      <c r="Z49" s="37">
        <v>2</v>
      </c>
      <c r="AA49" s="37">
        <v>10</v>
      </c>
      <c r="AB49" s="61">
        <v>0.25</v>
      </c>
    </row>
    <row r="50" spans="15:28" x14ac:dyDescent="0.35">
      <c r="O50" s="11" t="s">
        <v>78</v>
      </c>
      <c r="P50" s="8" t="s">
        <v>23</v>
      </c>
      <c r="Q50" s="13" t="s">
        <v>148</v>
      </c>
      <c r="R50" s="9">
        <v>7</v>
      </c>
      <c r="S50" s="9">
        <v>13</v>
      </c>
      <c r="T50" s="9">
        <v>2</v>
      </c>
      <c r="U50" s="9">
        <v>6</v>
      </c>
      <c r="V50" s="9">
        <v>5</v>
      </c>
      <c r="W50" s="11">
        <v>28</v>
      </c>
      <c r="X50" s="9" t="s">
        <v>0</v>
      </c>
      <c r="Y50" s="13">
        <v>28</v>
      </c>
      <c r="Z50" s="9">
        <v>-3</v>
      </c>
      <c r="AA50" s="9">
        <v>10</v>
      </c>
      <c r="AB50" s="62">
        <v>-0.23076923076923078</v>
      </c>
    </row>
    <row r="51" spans="15:28" x14ac:dyDescent="0.35">
      <c r="O51" s="38" t="s">
        <v>79</v>
      </c>
      <c r="P51" s="36" t="s">
        <v>19</v>
      </c>
      <c r="Q51" s="39" t="s">
        <v>148</v>
      </c>
      <c r="R51" s="37">
        <v>7</v>
      </c>
      <c r="S51" s="37">
        <v>17</v>
      </c>
      <c r="T51" s="37">
        <v>3</v>
      </c>
      <c r="U51" s="37">
        <v>4</v>
      </c>
      <c r="V51" s="37">
        <v>10</v>
      </c>
      <c r="W51" s="38">
        <v>28</v>
      </c>
      <c r="X51" s="37" t="s">
        <v>0</v>
      </c>
      <c r="Y51" s="39">
        <v>47</v>
      </c>
      <c r="Z51" s="37">
        <v>-7</v>
      </c>
      <c r="AA51" s="37">
        <v>10</v>
      </c>
      <c r="AB51" s="61">
        <v>-0.41176470588235292</v>
      </c>
    </row>
    <row r="52" spans="15:28" x14ac:dyDescent="0.35">
      <c r="O52" s="11" t="s">
        <v>80</v>
      </c>
      <c r="P52" s="8" t="s">
        <v>151</v>
      </c>
      <c r="Q52" s="13" t="s">
        <v>10</v>
      </c>
      <c r="R52" s="9">
        <v>2</v>
      </c>
      <c r="S52" s="9">
        <v>8</v>
      </c>
      <c r="T52" s="9">
        <v>1</v>
      </c>
      <c r="U52" s="9">
        <v>6</v>
      </c>
      <c r="V52" s="9">
        <v>1</v>
      </c>
      <c r="W52" s="11">
        <v>14</v>
      </c>
      <c r="X52" s="9" t="s">
        <v>0</v>
      </c>
      <c r="Y52" s="13">
        <v>17</v>
      </c>
      <c r="Z52" s="9">
        <v>0</v>
      </c>
      <c r="AA52" s="9">
        <v>8</v>
      </c>
      <c r="AB52" s="62">
        <v>0</v>
      </c>
    </row>
    <row r="53" spans="15:28" x14ac:dyDescent="0.35">
      <c r="O53" s="38" t="s">
        <v>81</v>
      </c>
      <c r="P53" s="36" t="s">
        <v>146</v>
      </c>
      <c r="Q53" s="39" t="s">
        <v>103</v>
      </c>
      <c r="R53" s="37">
        <v>3</v>
      </c>
      <c r="S53" s="37">
        <v>11</v>
      </c>
      <c r="T53" s="37">
        <v>2</v>
      </c>
      <c r="U53" s="37">
        <v>4</v>
      </c>
      <c r="V53" s="37">
        <v>5</v>
      </c>
      <c r="W53" s="38">
        <v>15</v>
      </c>
      <c r="X53" s="37" t="s">
        <v>0</v>
      </c>
      <c r="Y53" s="39">
        <v>27</v>
      </c>
      <c r="Z53" s="37">
        <v>-3</v>
      </c>
      <c r="AA53" s="37">
        <v>8</v>
      </c>
      <c r="AB53" s="61">
        <v>-0.27272727272727271</v>
      </c>
    </row>
    <row r="54" spans="15:28" x14ac:dyDescent="0.35">
      <c r="O54" s="11" t="s">
        <v>82</v>
      </c>
      <c r="P54" s="8" t="s">
        <v>133</v>
      </c>
      <c r="Q54" s="13" t="s">
        <v>10</v>
      </c>
      <c r="R54" s="9">
        <v>4</v>
      </c>
      <c r="S54" s="9">
        <v>13</v>
      </c>
      <c r="T54" s="9">
        <v>3</v>
      </c>
      <c r="U54" s="9">
        <v>2</v>
      </c>
      <c r="V54" s="9">
        <v>8</v>
      </c>
      <c r="W54" s="11">
        <v>21</v>
      </c>
      <c r="X54" s="9" t="s">
        <v>0</v>
      </c>
      <c r="Y54" s="13">
        <v>41</v>
      </c>
      <c r="Z54" s="9">
        <v>-5</v>
      </c>
      <c r="AA54" s="9">
        <v>8</v>
      </c>
      <c r="AB54" s="62">
        <v>-0.38461538461538464</v>
      </c>
    </row>
    <row r="55" spans="15:28" x14ac:dyDescent="0.35">
      <c r="O55" s="38" t="s">
        <v>83</v>
      </c>
      <c r="P55" s="36" t="s">
        <v>13</v>
      </c>
      <c r="Q55" s="39" t="s">
        <v>10</v>
      </c>
      <c r="R55" s="37">
        <v>7</v>
      </c>
      <c r="S55" s="37">
        <v>15</v>
      </c>
      <c r="T55" s="37">
        <v>3</v>
      </c>
      <c r="U55" s="37">
        <v>2</v>
      </c>
      <c r="V55" s="37">
        <v>10</v>
      </c>
      <c r="W55" s="38">
        <v>21</v>
      </c>
      <c r="X55" s="37" t="s">
        <v>0</v>
      </c>
      <c r="Y55" s="39">
        <v>47</v>
      </c>
      <c r="Z55" s="37">
        <v>-7</v>
      </c>
      <c r="AA55" s="37">
        <v>8</v>
      </c>
      <c r="AB55" s="61">
        <v>-0.46666666666666667</v>
      </c>
    </row>
    <row r="56" spans="15:28" x14ac:dyDescent="0.35">
      <c r="O56" s="11" t="s">
        <v>84</v>
      </c>
      <c r="P56" s="8" t="s">
        <v>27</v>
      </c>
      <c r="Q56" s="13" t="s">
        <v>24</v>
      </c>
      <c r="R56" s="9">
        <v>7</v>
      </c>
      <c r="S56" s="9">
        <v>16</v>
      </c>
      <c r="T56" s="9">
        <v>1</v>
      </c>
      <c r="U56" s="9">
        <v>4</v>
      </c>
      <c r="V56" s="9">
        <v>11</v>
      </c>
      <c r="W56" s="11">
        <v>18</v>
      </c>
      <c r="X56" s="9" t="s">
        <v>0</v>
      </c>
      <c r="Y56" s="13">
        <v>51</v>
      </c>
      <c r="Z56" s="9">
        <v>-10</v>
      </c>
      <c r="AA56" s="9">
        <v>6</v>
      </c>
      <c r="AB56" s="62">
        <v>-0.625</v>
      </c>
    </row>
    <row r="57" spans="15:28" x14ac:dyDescent="0.35">
      <c r="O57" s="38" t="s">
        <v>85</v>
      </c>
      <c r="P57" s="36" t="s">
        <v>127</v>
      </c>
      <c r="Q57" s="39" t="s">
        <v>117</v>
      </c>
      <c r="R57" s="37">
        <v>4</v>
      </c>
      <c r="S57" s="37">
        <v>8</v>
      </c>
      <c r="T57" s="37">
        <v>2</v>
      </c>
      <c r="U57" s="37">
        <v>1</v>
      </c>
      <c r="V57" s="37">
        <v>5</v>
      </c>
      <c r="W57" s="38">
        <v>23</v>
      </c>
      <c r="X57" s="37" t="s">
        <v>0</v>
      </c>
      <c r="Y57" s="39">
        <v>36</v>
      </c>
      <c r="Z57" s="37">
        <v>-3</v>
      </c>
      <c r="AA57" s="37">
        <v>5</v>
      </c>
      <c r="AB57" s="61">
        <v>-0.375</v>
      </c>
    </row>
    <row r="58" spans="15:28" x14ac:dyDescent="0.35">
      <c r="O58" s="11" t="s">
        <v>86</v>
      </c>
      <c r="P58" s="8" t="s">
        <v>147</v>
      </c>
      <c r="Q58" s="13" t="s">
        <v>117</v>
      </c>
      <c r="R58" s="9">
        <v>4</v>
      </c>
      <c r="S58" s="9">
        <v>5</v>
      </c>
      <c r="T58" s="9">
        <v>2</v>
      </c>
      <c r="U58" s="9">
        <v>0</v>
      </c>
      <c r="V58" s="9">
        <v>3</v>
      </c>
      <c r="W58" s="11">
        <v>8</v>
      </c>
      <c r="X58" s="9" t="s">
        <v>0</v>
      </c>
      <c r="Y58" s="13">
        <v>8</v>
      </c>
      <c r="Z58" s="9">
        <v>-1</v>
      </c>
      <c r="AA58" s="9">
        <v>4</v>
      </c>
      <c r="AB58" s="62">
        <v>-0.2</v>
      </c>
    </row>
    <row r="59" spans="15:28" x14ac:dyDescent="0.35">
      <c r="O59" s="38" t="s">
        <v>87</v>
      </c>
      <c r="P59" s="36" t="s">
        <v>142</v>
      </c>
      <c r="Q59" s="39" t="s">
        <v>117</v>
      </c>
      <c r="R59" s="37">
        <v>2</v>
      </c>
      <c r="S59" s="37">
        <v>5</v>
      </c>
      <c r="T59" s="37">
        <v>2</v>
      </c>
      <c r="U59" s="37">
        <v>0</v>
      </c>
      <c r="V59" s="37">
        <v>3</v>
      </c>
      <c r="W59" s="38">
        <v>6</v>
      </c>
      <c r="X59" s="37" t="s">
        <v>0</v>
      </c>
      <c r="Y59" s="39">
        <v>10</v>
      </c>
      <c r="Z59" s="37">
        <v>-1</v>
      </c>
      <c r="AA59" s="37">
        <v>4</v>
      </c>
      <c r="AB59" s="61">
        <v>-0.2</v>
      </c>
    </row>
    <row r="60" spans="15:28" x14ac:dyDescent="0.35">
      <c r="O60" s="11" t="s">
        <v>88</v>
      </c>
      <c r="P60" s="8" t="s">
        <v>114</v>
      </c>
      <c r="Q60" s="13" t="s">
        <v>103</v>
      </c>
      <c r="R60" s="9">
        <v>4</v>
      </c>
      <c r="S60" s="9">
        <v>8</v>
      </c>
      <c r="T60" s="9">
        <v>0</v>
      </c>
      <c r="U60" s="9">
        <v>4</v>
      </c>
      <c r="V60" s="9">
        <v>4</v>
      </c>
      <c r="W60" s="11">
        <v>11</v>
      </c>
      <c r="X60" s="9" t="s">
        <v>0</v>
      </c>
      <c r="Y60" s="13">
        <v>21</v>
      </c>
      <c r="Z60" s="9">
        <v>-4</v>
      </c>
      <c r="AA60" s="9">
        <v>4</v>
      </c>
      <c r="AB60" s="62">
        <v>-0.5</v>
      </c>
    </row>
    <row r="61" spans="15:28" x14ac:dyDescent="0.35">
      <c r="O61" s="38" t="s">
        <v>143</v>
      </c>
      <c r="P61" s="36" t="s">
        <v>128</v>
      </c>
      <c r="Q61" s="39" t="s">
        <v>117</v>
      </c>
      <c r="R61" s="37">
        <v>4</v>
      </c>
      <c r="S61" s="37">
        <v>9</v>
      </c>
      <c r="T61" s="37">
        <v>2</v>
      </c>
      <c r="U61" s="37">
        <v>0</v>
      </c>
      <c r="V61" s="37">
        <v>7</v>
      </c>
      <c r="W61" s="38">
        <v>13</v>
      </c>
      <c r="X61" s="37" t="s">
        <v>0</v>
      </c>
      <c r="Y61" s="39">
        <v>31</v>
      </c>
      <c r="Z61" s="37">
        <v>-5</v>
      </c>
      <c r="AA61" s="37">
        <v>4</v>
      </c>
      <c r="AB61" s="61">
        <v>-0.55555555555555558</v>
      </c>
    </row>
    <row r="62" spans="15:28" x14ac:dyDescent="0.35">
      <c r="O62" s="11" t="s">
        <v>144</v>
      </c>
      <c r="P62" s="8" t="s">
        <v>130</v>
      </c>
      <c r="Q62" s="13" t="s">
        <v>24</v>
      </c>
      <c r="R62" s="9">
        <v>4</v>
      </c>
      <c r="S62" s="9">
        <v>10</v>
      </c>
      <c r="T62" s="9">
        <v>0</v>
      </c>
      <c r="U62" s="9">
        <v>4</v>
      </c>
      <c r="V62" s="9">
        <v>6</v>
      </c>
      <c r="W62" s="11">
        <v>6</v>
      </c>
      <c r="X62" s="9" t="s">
        <v>0</v>
      </c>
      <c r="Y62" s="13">
        <v>20</v>
      </c>
      <c r="Z62" s="9">
        <v>-6</v>
      </c>
      <c r="AA62" s="9">
        <v>4</v>
      </c>
      <c r="AB62" s="62">
        <v>-0.6</v>
      </c>
    </row>
    <row r="63" spans="15:28" x14ac:dyDescent="0.35">
      <c r="O63" s="38" t="s">
        <v>145</v>
      </c>
      <c r="P63" s="36" t="s">
        <v>131</v>
      </c>
      <c r="Q63" s="39" t="s">
        <v>10</v>
      </c>
      <c r="R63" s="37">
        <v>6</v>
      </c>
      <c r="S63" s="37">
        <v>14</v>
      </c>
      <c r="T63" s="37">
        <v>1</v>
      </c>
      <c r="U63" s="37">
        <v>2</v>
      </c>
      <c r="V63" s="37">
        <v>11</v>
      </c>
      <c r="W63" s="38">
        <v>22</v>
      </c>
      <c r="X63" s="37" t="s">
        <v>0</v>
      </c>
      <c r="Y63" s="39">
        <v>60</v>
      </c>
      <c r="Z63" s="37">
        <v>-10</v>
      </c>
      <c r="AA63" s="37">
        <v>4</v>
      </c>
      <c r="AB63" s="61">
        <v>-0.7142857142857143</v>
      </c>
    </row>
    <row r="64" spans="15:28" x14ac:dyDescent="0.35">
      <c r="O64" s="11" t="s">
        <v>153</v>
      </c>
      <c r="P64" s="8" t="s">
        <v>15</v>
      </c>
      <c r="Q64" s="13" t="s">
        <v>10</v>
      </c>
      <c r="R64" s="9">
        <v>8</v>
      </c>
      <c r="S64" s="9">
        <v>19</v>
      </c>
      <c r="T64" s="9">
        <v>0</v>
      </c>
      <c r="U64" s="9">
        <v>4</v>
      </c>
      <c r="V64" s="9">
        <v>15</v>
      </c>
      <c r="W64" s="11">
        <v>38</v>
      </c>
      <c r="X64" s="9" t="s">
        <v>0</v>
      </c>
      <c r="Y64" s="13">
        <v>86</v>
      </c>
      <c r="Z64" s="9">
        <v>-15</v>
      </c>
      <c r="AA64" s="9">
        <v>4</v>
      </c>
      <c r="AB64" s="62">
        <v>-0.78947368421052633</v>
      </c>
    </row>
    <row r="65" spans="15:28" x14ac:dyDescent="0.35">
      <c r="O65" s="38" t="s">
        <v>154</v>
      </c>
      <c r="P65" s="36" t="s">
        <v>132</v>
      </c>
      <c r="Q65" s="39" t="s">
        <v>104</v>
      </c>
      <c r="R65" s="37">
        <v>5</v>
      </c>
      <c r="S65" s="37">
        <v>8</v>
      </c>
      <c r="T65" s="37">
        <v>0</v>
      </c>
      <c r="U65" s="37">
        <v>1</v>
      </c>
      <c r="V65" s="37">
        <v>7</v>
      </c>
      <c r="W65" s="38">
        <v>12</v>
      </c>
      <c r="X65" s="37" t="s">
        <v>0</v>
      </c>
      <c r="Y65" s="39">
        <v>29</v>
      </c>
      <c r="Z65" s="37">
        <v>-7</v>
      </c>
      <c r="AA65" s="37">
        <v>1</v>
      </c>
      <c r="AB65" s="61">
        <v>-0.875</v>
      </c>
    </row>
    <row r="66" spans="15:28" x14ac:dyDescent="0.35">
      <c r="O66" s="11" t="s">
        <v>155</v>
      </c>
      <c r="P66" s="8" t="s">
        <v>152</v>
      </c>
      <c r="Q66" s="13" t="s">
        <v>103</v>
      </c>
      <c r="R66" s="9">
        <v>1</v>
      </c>
      <c r="S66" s="9">
        <v>2</v>
      </c>
      <c r="T66" s="9">
        <v>0</v>
      </c>
      <c r="U66" s="9">
        <v>0</v>
      </c>
      <c r="V66" s="9">
        <v>2</v>
      </c>
      <c r="W66" s="11">
        <v>3</v>
      </c>
      <c r="X66" s="9" t="s">
        <v>0</v>
      </c>
      <c r="Y66" s="13">
        <v>5</v>
      </c>
      <c r="Z66" s="9">
        <v>-2</v>
      </c>
      <c r="AA66" s="9">
        <v>0</v>
      </c>
      <c r="AB66" s="62">
        <v>-1</v>
      </c>
    </row>
  </sheetData>
  <mergeCells count="5">
    <mergeCell ref="W8:Y8"/>
    <mergeCell ref="C3:P4"/>
    <mergeCell ref="C5:P5"/>
    <mergeCell ref="Q6:AB6"/>
    <mergeCell ref="Q3:AB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Tabulka</vt:lpstr>
      <vt:lpstr>Statistiky</vt:lpstr>
      <vt:lpstr>Tabulka!home</vt:lpstr>
      <vt:lpstr>Tabulka!homegoal</vt:lpstr>
      <vt:lpstr>Tabulka!homescore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2019-04-28T12:12:27Z</cp:lastPrinted>
  <dcterms:created xsi:type="dcterms:W3CDTF">2013-06-13T09:53:07Z</dcterms:created>
  <dcterms:modified xsi:type="dcterms:W3CDTF">2019-05-11T19:41:42Z</dcterms:modified>
</cp:coreProperties>
</file>