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2.liga\"/>
    </mc:Choice>
  </mc:AlternateContent>
  <xr:revisionPtr revIDLastSave="106" documentId="13_ncr:1_{8D6F4EE7-6702-44C6-802F-7D292815DE16}" xr6:coauthVersionLast="36" xr6:coauthVersionMax="36" xr10:uidLastSave="{F808335D-96CC-4661-9864-E80D9AB3E1F3}"/>
  <bookViews>
    <workbookView xWindow="720" yWindow="620" windowWidth="19640" windowHeight="7430" xr2:uid="{00000000-000D-0000-FFFF-FFFF00000000}"/>
  </bookViews>
  <sheets>
    <sheet name="Tabulka" sheetId="32" r:id="rId1"/>
    <sheet name="Statistiky" sheetId="30" r:id="rId2"/>
    <sheet name="Sestava" sheetId="29" state="hidden" r:id="rId3"/>
  </sheets>
  <definedNames>
    <definedName name="home" localSheetId="0">Tabulka!$B$18:$B$999</definedName>
    <definedName name="homegoal" localSheetId="0">Tabulka!$M$18:$M$999</definedName>
    <definedName name="homescore" localSheetId="0">Tabulka!$C$18:$C$999</definedName>
    <definedName name="visitor" localSheetId="0">Tabulka!$F$18:$K$999</definedName>
    <definedName name="visitorgoal" localSheetId="0">Tabulka!$O$18:$O$999</definedName>
    <definedName name="visitorscore" localSheetId="0">Tabulka!$E$18:$E$999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9" i="30" l="1"/>
  <c r="AB10" i="30"/>
  <c r="AB11" i="30"/>
  <c r="AB12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5" i="30"/>
  <c r="AB46" i="30"/>
  <c r="AB47" i="30"/>
  <c r="AB48" i="30"/>
  <c r="AB49" i="30"/>
  <c r="AB50" i="30"/>
  <c r="AB51" i="30"/>
  <c r="AB52" i="30"/>
  <c r="AB53" i="30"/>
  <c r="AB54" i="30"/>
  <c r="AB55" i="30"/>
  <c r="AB56" i="30"/>
  <c r="AB57" i="30"/>
  <c r="AB58" i="30"/>
  <c r="AB59" i="30"/>
  <c r="AB60" i="30"/>
  <c r="AB61" i="30"/>
  <c r="AB62" i="30"/>
  <c r="AE34" i="30" l="1"/>
  <c r="AD34" i="30"/>
  <c r="AE47" i="30"/>
  <c r="AE48" i="30"/>
  <c r="AE49" i="30"/>
  <c r="AE50" i="30"/>
  <c r="AE51" i="30"/>
  <c r="AE52" i="30"/>
  <c r="AE53" i="30"/>
  <c r="AE54" i="30"/>
  <c r="AE55" i="30"/>
  <c r="AE56" i="30"/>
  <c r="AE57" i="30"/>
  <c r="AE58" i="30"/>
  <c r="AE59" i="30"/>
  <c r="AE60" i="30"/>
  <c r="AE61" i="30"/>
  <c r="AD35" i="30"/>
  <c r="AD3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E35" i="30" l="1"/>
  <c r="AE36" i="30"/>
  <c r="AE37" i="30"/>
  <c r="AE38" i="30"/>
  <c r="AE39" i="30"/>
  <c r="AE40" i="30"/>
  <c r="AE41" i="30"/>
  <c r="AE42" i="30"/>
  <c r="AE43" i="30"/>
  <c r="AE44" i="30"/>
  <c r="AE45" i="30"/>
  <c r="AE46" i="30"/>
  <c r="AD45" i="30"/>
  <c r="AD46" i="30"/>
  <c r="V34" i="32"/>
  <c r="V35" i="32"/>
  <c r="AH35" i="32" s="1"/>
  <c r="AH34" i="32" l="1"/>
  <c r="AG34" i="32"/>
  <c r="AD44" i="30"/>
  <c r="AD43" i="30"/>
  <c r="AD42" i="30"/>
  <c r="AD41" i="30"/>
  <c r="AD40" i="30"/>
  <c r="AD39" i="30"/>
  <c r="AD38" i="30"/>
  <c r="AD37" i="30"/>
  <c r="AG35" i="32"/>
  <c r="Y34" i="32" a="1"/>
  <c r="Y34" i="32" s="1"/>
  <c r="AA34" i="32"/>
  <c r="Y35" i="32" a="1"/>
  <c r="Y35" i="32" s="1"/>
  <c r="AA35" i="32"/>
  <c r="X35" i="32" a="1"/>
  <c r="X35" i="32" s="1"/>
  <c r="Z35" i="32" a="1"/>
  <c r="Z35" i="32" s="1"/>
  <c r="AB35" i="32"/>
  <c r="X34" i="32" a="1"/>
  <c r="X34" i="32" s="1"/>
  <c r="Z34" i="32" a="1"/>
  <c r="Z34" i="32" s="1"/>
  <c r="AB34" i="32"/>
  <c r="W35" i="32" l="1"/>
  <c r="AC34" i="32"/>
  <c r="AD34" i="32"/>
  <c r="AC35" i="32"/>
  <c r="AD35" i="32"/>
  <c r="W34" i="32"/>
  <c r="V28" i="32"/>
  <c r="AH28" i="32" s="1"/>
  <c r="V29" i="32"/>
  <c r="AH29" i="32" s="1"/>
  <c r="V30" i="32"/>
  <c r="AA30" i="32" s="1"/>
  <c r="V31" i="32"/>
  <c r="AB31" i="32" s="1"/>
  <c r="V32" i="32"/>
  <c r="AH32" i="32" s="1"/>
  <c r="V33" i="32"/>
  <c r="V27" i="32"/>
  <c r="X32" i="32" a="1"/>
  <c r="X32" i="32" s="1"/>
  <c r="Z29" i="32" a="1"/>
  <c r="Z29" i="32" s="1"/>
  <c r="Y27" i="32" a="1"/>
  <c r="Y27" i="32" s="1"/>
  <c r="Y32" i="32" l="1" a="1"/>
  <c r="Y32" i="32" s="1"/>
  <c r="AD32" i="32" s="1"/>
  <c r="AB29" i="32"/>
  <c r="AH27" i="32"/>
  <c r="AG27" i="32"/>
  <c r="AE34" i="32"/>
  <c r="AE35" i="32"/>
  <c r="Y29" i="32" a="1"/>
  <c r="Y29" i="32" s="1"/>
  <c r="Z33" i="32" a="1"/>
  <c r="Z33" i="32" s="1"/>
  <c r="AA33" i="32"/>
  <c r="X33" i="32" a="1"/>
  <c r="X33" i="32" s="1"/>
  <c r="AB33" i="32"/>
  <c r="Y33" i="32" a="1"/>
  <c r="Y33" i="32" s="1"/>
  <c r="X30" i="32" a="1"/>
  <c r="X30" i="32" s="1"/>
  <c r="AG28" i="32"/>
  <c r="Z28" i="32" a="1"/>
  <c r="Z28" i="32" s="1"/>
  <c r="AB32" i="32"/>
  <c r="AH33" i="32"/>
  <c r="AB27" i="32"/>
  <c r="AG33" i="32"/>
  <c r="AG29" i="32"/>
  <c r="AH30" i="32"/>
  <c r="X27" i="32" a="1"/>
  <c r="X27" i="32" s="1"/>
  <c r="X29" i="32" a="1"/>
  <c r="X29" i="32" s="1"/>
  <c r="Y30" i="32" a="1"/>
  <c r="Y30" i="32" s="1"/>
  <c r="AG32" i="32"/>
  <c r="AG31" i="32"/>
  <c r="AG30" i="32"/>
  <c r="AH31" i="32"/>
  <c r="AB30" i="32"/>
  <c r="Z32" i="32" a="1"/>
  <c r="Z32" i="32" s="1"/>
  <c r="X28" i="32" a="1"/>
  <c r="X28" i="32" s="1"/>
  <c r="AB28" i="32"/>
  <c r="Z27" i="32" a="1"/>
  <c r="Z27" i="32" s="1"/>
  <c r="Y28" i="32" a="1"/>
  <c r="Y28" i="32" s="1"/>
  <c r="AA29" i="32"/>
  <c r="Z30" i="32" a="1"/>
  <c r="Z30" i="32" s="1"/>
  <c r="X31" i="32" a="1"/>
  <c r="X31" i="32" s="1"/>
  <c r="AA32" i="32"/>
  <c r="AA28" i="32"/>
  <c r="AA31" i="32"/>
  <c r="AC31" i="32" s="1"/>
  <c r="AA27" i="32"/>
  <c r="Y31" i="32" a="1"/>
  <c r="Y31" i="32" s="1"/>
  <c r="Z31" i="32" a="1"/>
  <c r="Z31" i="32" s="1"/>
  <c r="AD29" i="32" l="1"/>
  <c r="AD27" i="32"/>
  <c r="W27" i="32"/>
  <c r="W32" i="32"/>
  <c r="AC29" i="32"/>
  <c r="AD33" i="32"/>
  <c r="AC33" i="32"/>
  <c r="AD30" i="32"/>
  <c r="W29" i="32"/>
  <c r="AC27" i="32"/>
  <c r="AC32" i="32"/>
  <c r="W30" i="32"/>
  <c r="W33" i="32"/>
  <c r="AD31" i="32"/>
  <c r="W31" i="32"/>
  <c r="W28" i="32"/>
  <c r="AD28" i="32"/>
  <c r="AC30" i="32"/>
  <c r="AC28" i="32"/>
  <c r="AE33" i="32" l="1"/>
  <c r="AE11" i="30"/>
  <c r="AE12" i="30"/>
  <c r="AE15" i="30"/>
  <c r="AE16" i="30"/>
  <c r="AE20" i="30"/>
  <c r="AE23" i="30"/>
  <c r="AE24" i="30"/>
  <c r="AE27" i="30"/>
  <c r="AE28" i="30"/>
  <c r="AE29" i="30"/>
  <c r="AE31" i="30"/>
  <c r="AE32" i="30"/>
  <c r="AE33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8" i="30"/>
  <c r="AE8" i="30" l="1"/>
  <c r="AE31" i="32" l="1"/>
  <c r="AE27" i="32"/>
  <c r="AE29" i="32"/>
  <c r="AE28" i="32"/>
  <c r="AE32" i="32"/>
  <c r="AE30" i="32"/>
  <c r="B6" i="32" l="1" a="1"/>
  <c r="B6" i="32" s="1"/>
  <c r="B8" i="32" a="1"/>
  <c r="B8" i="32" s="1"/>
  <c r="B10" i="32" a="1"/>
  <c r="B10" i="32" s="1"/>
  <c r="B12" i="32" a="1"/>
  <c r="B12" i="32" s="1"/>
  <c r="G12" i="32" s="1"/>
  <c r="B7" i="32" a="1"/>
  <c r="B7" i="32" s="1"/>
  <c r="B9" i="32" a="1"/>
  <c r="B9" i="32" s="1"/>
  <c r="B11" i="32" a="1"/>
  <c r="B11" i="32" s="1"/>
  <c r="B13" i="32" a="1"/>
  <c r="B13" i="32" s="1"/>
  <c r="B14" i="32" a="1"/>
  <c r="B14" i="32" s="1"/>
  <c r="I7" i="32" l="1"/>
  <c r="G7" i="32"/>
  <c r="I6" i="32"/>
  <c r="G6" i="32"/>
  <c r="I14" i="32"/>
  <c r="G14" i="32"/>
  <c r="I13" i="32"/>
  <c r="G13" i="32"/>
  <c r="I11" i="32"/>
  <c r="G11" i="32"/>
  <c r="I10" i="32"/>
  <c r="G10" i="32"/>
  <c r="I9" i="32"/>
  <c r="G9" i="32"/>
  <c r="I8" i="32"/>
  <c r="G8" i="32"/>
  <c r="J12" i="32"/>
  <c r="I12" i="32"/>
  <c r="M6" i="32"/>
  <c r="J6" i="32"/>
  <c r="K13" i="32"/>
  <c r="J13" i="32"/>
  <c r="K11" i="32"/>
  <c r="J11" i="32"/>
  <c r="K10" i="32"/>
  <c r="J10" i="32"/>
  <c r="K9" i="32"/>
  <c r="J9" i="32"/>
  <c r="K8" i="32"/>
  <c r="J8" i="32"/>
  <c r="K14" i="32"/>
  <c r="J14" i="32"/>
  <c r="K7" i="32"/>
  <c r="J7" i="32"/>
  <c r="O6" i="32"/>
  <c r="K6" i="32"/>
  <c r="O12" i="32"/>
  <c r="K12" i="32"/>
  <c r="M10" i="32"/>
  <c r="M12" i="32"/>
  <c r="M11" i="32"/>
  <c r="O11" i="32"/>
  <c r="O10" i="32"/>
  <c r="M13" i="32"/>
  <c r="O13" i="32"/>
  <c r="M9" i="32"/>
  <c r="O9" i="32"/>
  <c r="M8" i="32"/>
  <c r="O8" i="32"/>
  <c r="M14" i="32"/>
  <c r="O14" i="32"/>
  <c r="M7" i="32"/>
  <c r="O7" i="32"/>
  <c r="F6" i="32"/>
  <c r="E13" i="32"/>
  <c r="F13" i="32"/>
  <c r="E12" i="32"/>
  <c r="F12" i="32"/>
  <c r="E11" i="32"/>
  <c r="F11" i="32"/>
  <c r="E10" i="32"/>
  <c r="F10" i="32"/>
  <c r="E9" i="32"/>
  <c r="F9" i="32"/>
  <c r="E8" i="32"/>
  <c r="F8" i="32"/>
  <c r="E14" i="32"/>
  <c r="F14" i="32"/>
  <c r="E7" i="32"/>
  <c r="F7" i="32"/>
  <c r="D6" i="32"/>
  <c r="E6" i="32"/>
  <c r="C12" i="32"/>
  <c r="D12" i="32"/>
  <c r="C11" i="32"/>
  <c r="D11" i="32"/>
  <c r="C10" i="32"/>
  <c r="D10" i="32"/>
  <c r="C13" i="32"/>
  <c r="D13" i="32"/>
  <c r="C9" i="32"/>
  <c r="D9" i="32"/>
  <c r="C8" i="32"/>
  <c r="D8" i="32"/>
  <c r="C14" i="32"/>
  <c r="D14" i="32"/>
  <c r="C7" i="32"/>
  <c r="D7" i="32"/>
  <c r="C6" i="32"/>
  <c r="Q6" i="32" l="1"/>
  <c r="Q14" i="32"/>
  <c r="Q13" i="32"/>
  <c r="Q12" i="32"/>
  <c r="Q11" i="32"/>
  <c r="Q10" i="32"/>
  <c r="Q9" i="32"/>
  <c r="Q8" i="32"/>
  <c r="Q7" i="32"/>
  <c r="AN23" i="30"/>
  <c r="AL31" i="30"/>
  <c r="AG53" i="30"/>
  <c r="AH22" i="30"/>
  <c r="AG41" i="30"/>
  <c r="AH60" i="30"/>
  <c r="AL46" i="30"/>
  <c r="AL49" i="30"/>
  <c r="AN41" i="30"/>
  <c r="AL37" i="30"/>
  <c r="AG27" i="30"/>
  <c r="AJ51" i="30"/>
  <c r="AI58" i="30"/>
  <c r="AG20" i="30"/>
  <c r="AM33" i="30"/>
  <c r="AJ48" i="30"/>
  <c r="AH33" i="30"/>
  <c r="AI36" i="30"/>
  <c r="AI18" i="30"/>
  <c r="AH41" i="30"/>
  <c r="AM17" i="30"/>
  <c r="AG25" i="30"/>
  <c r="AM30" i="30"/>
  <c r="AN46" i="30"/>
  <c r="AL33" i="30"/>
  <c r="AH9" i="30"/>
  <c r="AL38" i="30"/>
  <c r="AL47" i="30"/>
  <c r="AM44" i="30"/>
  <c r="AK38" i="30"/>
  <c r="AN55" i="30"/>
  <c r="AN39" i="30"/>
  <c r="AI45" i="30"/>
  <c r="AG56" i="30"/>
  <c r="AM32" i="30"/>
  <c r="AM50" i="30"/>
  <c r="AL45" i="30"/>
  <c r="AJ61" i="30"/>
  <c r="AK49" i="30"/>
  <c r="AN8" i="30"/>
  <c r="AH20" i="30"/>
  <c r="AL57" i="30"/>
  <c r="AN20" i="30"/>
  <c r="AG8" i="30"/>
  <c r="AM15" i="30"/>
  <c r="AJ18" i="30"/>
  <c r="AM49" i="30"/>
  <c r="AH24" i="30"/>
  <c r="AI14" i="30"/>
  <c r="AK59" i="30"/>
  <c r="AJ52" i="30"/>
  <c r="AG24" i="30"/>
  <c r="AK34" i="30"/>
  <c r="AN57" i="30"/>
  <c r="AM41" i="30"/>
  <c r="AG48" i="30"/>
  <c r="AM27" i="30"/>
  <c r="AH57" i="30"/>
  <c r="AN44" i="30"/>
  <c r="AG57" i="30"/>
  <c r="AM57" i="30"/>
  <c r="AL24" i="30"/>
  <c r="AG50" i="30"/>
  <c r="AJ57" i="30"/>
  <c r="AJ24" i="30"/>
  <c r="AM46" i="30"/>
  <c r="AL9" i="30"/>
  <c r="AI17" i="30"/>
  <c r="AL12" i="30"/>
  <c r="AN61" i="30"/>
  <c r="AJ32" i="30"/>
  <c r="AL51" i="30"/>
  <c r="AM12" i="30"/>
  <c r="AK44" i="30"/>
  <c r="AN30" i="30"/>
  <c r="AH40" i="30"/>
  <c r="AJ26" i="30"/>
  <c r="AJ43" i="30"/>
  <c r="AG58" i="30"/>
  <c r="AN59" i="30"/>
  <c r="AN53" i="30"/>
  <c r="AK42" i="30"/>
  <c r="AN45" i="30"/>
  <c r="AJ35" i="30"/>
  <c r="AH37" i="30"/>
  <c r="AL39" i="30"/>
  <c r="AL60" i="30"/>
  <c r="AJ21" i="30"/>
  <c r="AG28" i="30"/>
  <c r="AJ34" i="30"/>
  <c r="AG38" i="30"/>
  <c r="AM21" i="30"/>
  <c r="AJ9" i="30"/>
  <c r="AM31" i="30"/>
  <c r="AL32" i="30"/>
  <c r="AM25" i="30"/>
  <c r="AG19" i="30"/>
  <c r="AK39" i="30"/>
  <c r="AI22" i="30"/>
  <c r="AN37" i="30"/>
  <c r="AI53" i="30"/>
  <c r="AI44" i="30"/>
  <c r="AH12" i="30"/>
  <c r="AJ17" i="30"/>
  <c r="AG9" i="30"/>
  <c r="AH8" i="30"/>
  <c r="AH46" i="30"/>
  <c r="AL23" i="30"/>
  <c r="AN19" i="30"/>
  <c r="AJ13" i="30"/>
  <c r="AL30" i="30"/>
  <c r="AL8" i="30"/>
  <c r="AM39" i="30"/>
  <c r="AL43" i="30"/>
  <c r="AG37" i="30"/>
  <c r="AM55" i="30"/>
  <c r="AI47" i="30"/>
  <c r="AJ16" i="30"/>
  <c r="AL35" i="30"/>
  <c r="AG42" i="30"/>
  <c r="AJ46" i="30"/>
  <c r="AL21" i="30"/>
  <c r="AN48" i="30"/>
  <c r="AG39" i="30"/>
  <c r="AL52" i="30"/>
  <c r="AM53" i="30"/>
  <c r="AN10" i="30"/>
  <c r="AM22" i="30"/>
  <c r="AN52" i="30"/>
  <c r="AL48" i="30"/>
  <c r="AN35" i="30"/>
  <c r="AG30" i="30"/>
  <c r="AJ29" i="30"/>
  <c r="AG29" i="30"/>
  <c r="AN13" i="30"/>
  <c r="AG51" i="30"/>
  <c r="AL55" i="30"/>
  <c r="AL40" i="30"/>
  <c r="AM35" i="30"/>
  <c r="AM19" i="30"/>
  <c r="AG10" i="30"/>
  <c r="AM29" i="30"/>
  <c r="AN33" i="30"/>
  <c r="AG22" i="30"/>
  <c r="AN42" i="30"/>
  <c r="AN54" i="30"/>
  <c r="AK47" i="30"/>
  <c r="AH43" i="30"/>
  <c r="AI60" i="30"/>
  <c r="AN58" i="30"/>
  <c r="AG61" i="30"/>
  <c r="AM36" i="30"/>
  <c r="AN14" i="30"/>
  <c r="AK40" i="30"/>
  <c r="AH38" i="30"/>
  <c r="AN56" i="30"/>
  <c r="AH51" i="30"/>
  <c r="AL16" i="30"/>
  <c r="AG11" i="30"/>
  <c r="AI50" i="30"/>
  <c r="AN31" i="30"/>
  <c r="AN51" i="30"/>
  <c r="AK37" i="30"/>
  <c r="AJ28" i="30"/>
  <c r="AK35" i="30"/>
  <c r="AG14" i="30"/>
  <c r="AH53" i="30"/>
  <c r="AL53" i="30"/>
  <c r="AG23" i="30"/>
  <c r="AI39" i="30"/>
  <c r="AJ55" i="30"/>
  <c r="AG60" i="30"/>
  <c r="AI13" i="30"/>
  <c r="AJ22" i="30"/>
  <c r="AM54" i="30"/>
  <c r="AN29" i="30"/>
  <c r="AJ53" i="30"/>
  <c r="AN27" i="30"/>
  <c r="AM9" i="30"/>
  <c r="AH56" i="30"/>
  <c r="AK58" i="30"/>
  <c r="AL28" i="30"/>
  <c r="AM8" i="30"/>
  <c r="AJ39" i="30"/>
  <c r="AI48" i="30"/>
  <c r="AI54" i="30"/>
  <c r="AL50" i="30"/>
  <c r="AJ15" i="30"/>
  <c r="AJ27" i="30"/>
  <c r="AL14" i="30"/>
  <c r="AK53" i="30"/>
  <c r="AH31" i="30"/>
  <c r="AM13" i="30"/>
  <c r="AN18" i="30"/>
  <c r="AG17" i="30"/>
  <c r="AM42" i="30"/>
  <c r="AI49" i="30"/>
  <c r="AL11" i="30"/>
  <c r="AK55" i="30"/>
  <c r="AH14" i="30"/>
  <c r="AL29" i="30"/>
  <c r="AG40" i="30"/>
  <c r="AG12" i="30"/>
  <c r="AL13" i="30"/>
  <c r="AM14" i="30"/>
  <c r="AN36" i="30"/>
  <c r="AK61" i="30"/>
  <c r="AL26" i="30"/>
  <c r="AI52" i="30"/>
  <c r="AI56" i="30"/>
  <c r="AG35" i="30"/>
  <c r="AG49" i="30"/>
  <c r="AM47" i="30"/>
  <c r="AG54" i="30"/>
  <c r="AH17" i="30"/>
  <c r="AM20" i="30"/>
  <c r="AJ42" i="30"/>
  <c r="AM37" i="30"/>
  <c r="AJ14" i="30"/>
  <c r="AH26" i="30"/>
  <c r="AG32" i="30"/>
  <c r="AH18" i="30"/>
  <c r="AH61" i="30"/>
  <c r="AI27" i="30"/>
  <c r="AG46" i="30"/>
  <c r="AI40" i="30"/>
  <c r="AI59" i="30"/>
  <c r="AG45" i="30"/>
  <c r="AJ12" i="30"/>
  <c r="AH59" i="30"/>
  <c r="AN15" i="30"/>
  <c r="AJ50" i="30"/>
  <c r="AK52" i="30"/>
  <c r="AH34" i="30"/>
  <c r="AL42" i="30"/>
  <c r="AI33" i="30"/>
  <c r="AG36" i="30"/>
  <c r="AI38" i="30"/>
  <c r="AH54" i="30"/>
  <c r="AL25" i="30"/>
  <c r="AH11" i="30"/>
  <c r="AM51" i="30"/>
  <c r="AL19" i="30"/>
  <c r="AM28" i="30"/>
  <c r="AI30" i="30"/>
  <c r="AN40" i="30"/>
  <c r="AJ36" i="30"/>
  <c r="AL36" i="30"/>
  <c r="AM40" i="30"/>
  <c r="AL41" i="30"/>
  <c r="AL22" i="30"/>
  <c r="AM23" i="30"/>
  <c r="AN28" i="30"/>
  <c r="AG13" i="30"/>
  <c r="AJ8" i="30"/>
  <c r="AM34" i="30"/>
  <c r="AH35" i="30"/>
  <c r="AH30" i="30"/>
  <c r="AJ58" i="30"/>
  <c r="AI61" i="30"/>
  <c r="AG55" i="30"/>
  <c r="AI23" i="30"/>
  <c r="AK45" i="30"/>
  <c r="AK56" i="30"/>
  <c r="AM10" i="30"/>
  <c r="AK46" i="30"/>
  <c r="AM43" i="30"/>
  <c r="AL44" i="30"/>
  <c r="AH10" i="30"/>
  <c r="AK51" i="30"/>
  <c r="AI29" i="30"/>
  <c r="AJ49" i="30"/>
  <c r="AI12" i="30"/>
  <c r="AJ38" i="30"/>
  <c r="AH13" i="30"/>
  <c r="AH45" i="30"/>
  <c r="AI8" i="30"/>
  <c r="AG18" i="30"/>
  <c r="AI10" i="30"/>
  <c r="AI26" i="30"/>
  <c r="AM11" i="30"/>
  <c r="AN25" i="30"/>
  <c r="AJ20" i="30"/>
  <c r="AI32" i="30"/>
  <c r="AH55" i="30"/>
  <c r="AI11" i="30"/>
  <c r="AH29" i="30"/>
  <c r="AJ47" i="30"/>
  <c r="AG31" i="30"/>
  <c r="AK54" i="30"/>
  <c r="AI20" i="30"/>
  <c r="AK60" i="30"/>
  <c r="AI25" i="30"/>
  <c r="AH49" i="30"/>
  <c r="AL20" i="30"/>
  <c r="AI34" i="30"/>
  <c r="AJ40" i="30"/>
  <c r="AH25" i="30"/>
  <c r="AI35" i="30"/>
  <c r="AL34" i="30"/>
  <c r="AN26" i="30"/>
  <c r="AN22" i="30"/>
  <c r="AH21" i="30"/>
  <c r="AJ59" i="30"/>
  <c r="AI28" i="30"/>
  <c r="AM59" i="30"/>
  <c r="AN17" i="30"/>
  <c r="AJ30" i="30"/>
  <c r="AH32" i="30"/>
  <c r="AI31" i="30"/>
  <c r="AN49" i="30"/>
  <c r="AM18" i="30"/>
  <c r="AL15" i="30"/>
  <c r="AM60" i="30"/>
  <c r="AI41" i="30"/>
  <c r="AN12" i="30"/>
  <c r="AN21" i="30"/>
  <c r="AJ10" i="30"/>
  <c r="AJ60" i="30"/>
  <c r="AJ37" i="30"/>
  <c r="AL56" i="30"/>
  <c r="AI21" i="30"/>
  <c r="AH19" i="30"/>
  <c r="AH28" i="30"/>
  <c r="AL61" i="30"/>
  <c r="AM26" i="30"/>
  <c r="AJ31" i="30"/>
  <c r="AH58" i="30"/>
  <c r="AG21" i="30"/>
  <c r="AL17" i="30"/>
  <c r="AK50" i="30"/>
  <c r="AN47" i="30"/>
  <c r="AL27" i="30"/>
  <c r="AI55" i="30"/>
  <c r="AN11" i="30"/>
  <c r="AH42" i="30"/>
  <c r="AK48" i="30"/>
  <c r="AI42" i="30"/>
  <c r="AN9" i="30"/>
  <c r="AK36" i="30"/>
  <c r="AN43" i="30"/>
  <c r="AN38" i="30"/>
  <c r="AM16" i="30"/>
  <c r="AG16" i="30"/>
  <c r="AM58" i="30"/>
  <c r="AK57" i="30"/>
  <c r="AH27" i="30"/>
  <c r="AI57" i="30"/>
  <c r="AI24" i="30"/>
  <c r="AJ44" i="30"/>
  <c r="AL54" i="30"/>
  <c r="AJ19" i="30"/>
  <c r="AK41" i="30"/>
  <c r="AH39" i="30"/>
  <c r="AL10" i="30"/>
  <c r="AG43" i="30"/>
  <c r="AN24" i="30"/>
  <c r="AI16" i="30"/>
  <c r="AM38" i="30"/>
  <c r="AI46" i="30"/>
  <c r="AM52" i="30"/>
  <c r="AI15" i="30"/>
  <c r="AJ56" i="30"/>
  <c r="AJ33" i="30"/>
  <c r="AN34" i="30"/>
  <c r="AG59" i="30"/>
  <c r="AL58" i="30"/>
  <c r="AG52" i="30"/>
  <c r="AL18" i="30"/>
  <c r="AI37" i="30"/>
  <c r="AN32" i="30"/>
  <c r="AM45" i="30"/>
  <c r="AH44" i="30"/>
  <c r="AK43" i="30"/>
  <c r="AJ41" i="30"/>
  <c r="AG34" i="30"/>
  <c r="AJ25" i="30"/>
  <c r="AG44" i="30"/>
  <c r="AH36" i="30"/>
  <c r="AM48" i="30"/>
  <c r="AG26" i="30"/>
  <c r="AJ54" i="30"/>
  <c r="AJ45" i="30"/>
  <c r="AJ23" i="30"/>
  <c r="AM56" i="30"/>
  <c r="AI9" i="30"/>
  <c r="AG33" i="30"/>
  <c r="AJ11" i="30"/>
  <c r="AH47" i="30"/>
  <c r="AG47" i="30"/>
  <c r="AI19" i="30"/>
  <c r="AH23" i="30"/>
  <c r="AH15" i="30"/>
  <c r="AH16" i="30"/>
  <c r="AI51" i="30"/>
  <c r="AH48" i="30"/>
  <c r="AN50" i="30"/>
  <c r="AN16" i="30"/>
  <c r="AM61" i="30"/>
  <c r="AH50" i="30"/>
  <c r="AN60" i="30"/>
  <c r="AI43" i="30"/>
  <c r="AL59" i="30"/>
  <c r="AH52" i="30"/>
  <c r="AG15" i="30"/>
  <c r="AM24" i="30"/>
  <c r="AP46" i="30" l="1"/>
  <c r="AP25" i="30"/>
  <c r="AP24" i="30"/>
  <c r="AP8" i="30"/>
  <c r="AP23" i="30"/>
  <c r="AP42" i="30"/>
  <c r="AP17" i="30"/>
  <c r="AP20" i="30"/>
  <c r="AP19" i="30"/>
  <c r="AP44" i="30"/>
  <c r="AP27" i="30"/>
  <c r="AP30" i="30"/>
  <c r="AP21" i="30"/>
  <c r="AP35" i="30"/>
  <c r="AP31" i="30"/>
  <c r="AP16" i="30"/>
  <c r="AP32" i="30"/>
  <c r="AP15" i="30"/>
  <c r="AP37" i="30"/>
  <c r="AP13" i="30"/>
  <c r="AP26" i="30"/>
  <c r="AP22" i="30"/>
  <c r="AP29" i="30"/>
  <c r="AP11" i="30"/>
  <c r="AF39" i="30"/>
  <c r="AP39" i="30"/>
  <c r="AF18" i="30"/>
  <c r="AF25" i="30"/>
  <c r="AF58" i="30"/>
  <c r="AP58" i="30"/>
  <c r="AF14" i="30"/>
  <c r="AP14" i="30"/>
  <c r="AF49" i="30"/>
  <c r="AP49" i="30"/>
  <c r="AF24" i="30"/>
  <c r="AF8" i="30"/>
  <c r="AF59" i="30"/>
  <c r="AP59" i="30"/>
  <c r="AF48" i="30"/>
  <c r="AP48" i="30"/>
  <c r="AF23" i="30"/>
  <c r="AF38" i="30"/>
  <c r="AP38" i="30"/>
  <c r="AF42" i="30"/>
  <c r="AF41" i="30"/>
  <c r="AP41" i="30"/>
  <c r="AF60" i="30"/>
  <c r="AP60" i="30"/>
  <c r="AF54" i="30"/>
  <c r="AP54" i="30"/>
  <c r="AF17" i="30"/>
  <c r="AF46" i="30"/>
  <c r="AF55" i="30"/>
  <c r="AP55" i="30"/>
  <c r="AF47" i="30"/>
  <c r="AP47" i="30"/>
  <c r="AF57" i="30"/>
  <c r="AP57" i="30"/>
  <c r="AF45" i="30"/>
  <c r="AP45" i="30"/>
  <c r="AF20" i="30"/>
  <c r="AF56" i="30"/>
  <c r="AP56" i="30"/>
  <c r="AF36" i="30"/>
  <c r="AP36" i="30"/>
  <c r="AF19" i="30"/>
  <c r="AF40" i="30"/>
  <c r="AP40" i="30"/>
  <c r="AF44" i="30"/>
  <c r="AF27" i="30"/>
  <c r="AF30" i="30"/>
  <c r="AF51" i="30"/>
  <c r="AP51" i="30"/>
  <c r="AF50" i="30"/>
  <c r="AP50" i="30"/>
  <c r="AF9" i="30"/>
  <c r="AP9" i="30"/>
  <c r="AF21" i="30"/>
  <c r="AF35" i="30"/>
  <c r="AF31" i="30"/>
  <c r="AF33" i="30"/>
  <c r="AP33" i="30"/>
  <c r="AF16" i="30"/>
  <c r="AF32" i="30"/>
  <c r="AF15" i="30"/>
  <c r="AF43" i="30"/>
  <c r="AP43" i="30"/>
  <c r="AF37" i="30"/>
  <c r="AF13" i="30"/>
  <c r="AF26" i="30"/>
  <c r="AF34" i="30"/>
  <c r="AP34" i="30"/>
  <c r="AF10" i="30"/>
  <c r="AP10" i="30"/>
  <c r="AF22" i="30"/>
  <c r="AF53" i="30"/>
  <c r="AP53" i="30"/>
  <c r="AF29" i="30"/>
  <c r="AF12" i="30"/>
  <c r="AP12" i="30"/>
  <c r="AF61" i="30"/>
  <c r="AP61" i="30"/>
  <c r="AF52" i="30"/>
  <c r="AP52" i="30"/>
  <c r="AF28" i="30"/>
  <c r="AP28" i="30"/>
  <c r="AF11" i="30"/>
  <c r="AK31" i="30"/>
  <c r="AK12" i="30"/>
  <c r="AK10" i="30"/>
  <c r="AK16" i="30"/>
  <c r="AK17" i="30"/>
  <c r="AK28" i="30"/>
  <c r="AK23" i="30"/>
  <c r="AK22" i="30"/>
  <c r="AK9" i="30"/>
  <c r="AK32" i="30"/>
  <c r="AK11" i="30"/>
  <c r="AK21" i="30"/>
  <c r="AK15" i="30"/>
  <c r="AK27" i="30"/>
  <c r="AK18" i="30"/>
  <c r="AP18" i="30"/>
  <c r="AK14" i="30"/>
  <c r="AK19" i="30"/>
  <c r="AK33" i="30"/>
  <c r="AK30" i="30"/>
  <c r="AK8" i="30"/>
  <c r="AK25" i="30"/>
  <c r="AK13" i="30"/>
  <c r="AK24" i="30"/>
  <c r="AK20" i="30"/>
  <c r="AK29" i="30"/>
  <c r="AK26" i="30"/>
</calcChain>
</file>

<file path=xl/sharedStrings.xml><?xml version="1.0" encoding="utf-8"?>
<sst xmlns="http://schemas.openxmlformats.org/spreadsheetml/2006/main" count="807" uniqueCount="162">
  <si>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</si>
  <si>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</si>
  <si>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</si>
  <si>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</si>
  <si>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</si>
  <si>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</si>
  <si>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</si>
  <si>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</si>
  <si>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</si>
  <si>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</si>
  <si>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</si>
  <si>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</si>
  <si>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</si>
  <si>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</si>
  <si>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</si>
  <si>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</si>
  <si>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</si>
  <si>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</si>
  <si>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</si>
  <si>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</si>
  <si>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</si>
  <si>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</si>
  <si>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</si>
  <si>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</si>
  <si>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</si>
  <si>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</si>
  <si>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</si>
  <si>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</si>
  <si>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</si>
  <si>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</si>
  <si>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</si>
  <si>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</si>
  <si>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</si>
  <si>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</si>
  <si>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</si>
  <si>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</si>
  <si>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</si>
  <si>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</si>
  <si>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</si>
  <si>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</si>
  <si>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</si>
  <si>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</si>
  <si>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</si>
  <si>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</si>
  <si>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</si>
  <si>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</si>
  <si>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</si>
  <si>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</si>
  <si>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</si>
  <si>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</si>
  <si>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</si>
  <si>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</si>
  <si>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</si>
  <si>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</si>
  <si>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</si>
  <si>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</si>
  <si>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</si>
  <si>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</si>
  <si>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</si>
  <si>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</si>
  <si>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</si>
  <si>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</si>
  <si>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</si>
  <si>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</si>
  <si>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</si>
  <si>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</si>
  <si>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</si>
  <si>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</si>
  <si>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</si>
  <si>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</si>
  <si>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</si>
  <si>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</si>
  <si>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</si>
  <si>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</si>
  <si>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</si>
  <si>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</si>
  <si>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</si>
  <si>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</si>
  <si>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</si>
  <si>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1.kolo</t>
  </si>
  <si>
    <t>TABULKA 2.LIGY DRUŽSTEV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</si>
  <si>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</si>
  <si>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</si>
  <si>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</si>
  <si>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</si>
  <si>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</si>
  <si>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</si>
  <si>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</si>
  <si>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</si>
  <si>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</si>
  <si>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</si>
  <si>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</si>
  <si>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</si>
  <si>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</si>
  <si>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</si>
  <si>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</si>
  <si>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</si>
  <si>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</si>
  <si>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</si>
  <si>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</si>
  <si>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</si>
  <si>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</si>
  <si>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</si>
  <si>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</si>
  <si>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</si>
  <si>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</si>
  <si>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</si>
  <si>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</si>
  <si>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</si>
  <si>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</si>
  <si>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</si>
  <si>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</si>
  <si>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</si>
  <si>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</si>
  <si>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</si>
  <si>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</si>
  <si>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</si>
  <si>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</si>
  <si>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</si>
  <si>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</si>
  <si>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</si>
  <si>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</si>
  <si>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</si>
  <si>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</si>
  <si>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</si>
  <si>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</si>
  <si>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</si>
  <si>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</si>
  <si>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</si>
  <si>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>2.kolo</t>
  </si>
  <si>
    <t>BHC Dobrá</t>
  </si>
  <si>
    <t>BHC StarColor Most</t>
  </si>
  <si>
    <t>T.H.E. Orel Bohunice</t>
  </si>
  <si>
    <t>KUČERA Martin</t>
  </si>
  <si>
    <t>SVOBODA Josef</t>
  </si>
  <si>
    <t>LOUČKA Matouš</t>
  </si>
  <si>
    <t>SITA Libor</t>
  </si>
  <si>
    <t>ONDRA Radim</t>
  </si>
  <si>
    <t>GRÉNAR David</t>
  </si>
  <si>
    <t>KOVÁŘ Roman</t>
  </si>
  <si>
    <t>FIALA Andrej</t>
  </si>
  <si>
    <t>POŠTULKA Jan</t>
  </si>
  <si>
    <t>KLIMKOVÁ Kateřina</t>
  </si>
  <si>
    <t>STUDENIČ Josef</t>
  </si>
  <si>
    <t>TUČEK Roman</t>
  </si>
  <si>
    <t>HRON Jan</t>
  </si>
  <si>
    <t>STATISTIKA HRÁČŮ 2.LIGY DRUŽSTEV</t>
  </si>
  <si>
    <t>3.kolo</t>
  </si>
  <si>
    <t>KRMÍČEK Matěj</t>
  </si>
  <si>
    <t>39.</t>
  </si>
  <si>
    <t>HAŠEK Roman</t>
  </si>
  <si>
    <t>TĚŠITEL Marek</t>
  </si>
  <si>
    <t>KOZÁK Petr</t>
  </si>
  <si>
    <t>48.</t>
  </si>
  <si>
    <t>HRABÁNEK Martin</t>
  </si>
  <si>
    <t>(po 4.kole)</t>
  </si>
  <si>
    <t>MATURA Ondřej</t>
  </si>
  <si>
    <t>TŮMA Václav</t>
  </si>
  <si>
    <t>57.</t>
  </si>
  <si>
    <t>58.</t>
  </si>
  <si>
    <t>4.kolo</t>
  </si>
  <si>
    <t>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</si>
</sst>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0" fillId="4" borderId="0" xfId="0" applyFill="1" applyBorder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2" borderId="1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10" fontId="5" fillId="3" borderId="0" xfId="0" applyNumberFormat="1" applyFont="1" applyFill="1" applyAlignment="1">
      <alignment horizontal="right"/>
    </xf>
    <xf numFmtId="10" fontId="5" fillId="2" borderId="0" xfId="0" applyNumberFormat="1" applyFont="1" applyFill="1" applyAlignment="1">
      <alignment horizontal="right"/>
    </xf>
    <xf numFmtId="0" fontId="0" fillId="3" borderId="13" xfId="0" applyFill="1" applyBorder="1" applyAlignment="1">
      <alignment horizontal="right"/>
    </xf>
    <xf numFmtId="0" fontId="0" fillId="4" borderId="13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10" fontId="5" fillId="3" borderId="13" xfId="0" applyNumberFormat="1" applyFont="1" applyFill="1" applyBorder="1" applyAlignment="1">
      <alignment horizontal="right"/>
    </xf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2" borderId="1" xfId="0" applyFill="1" applyBorder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67510</xdr:colOff>
      <xdr:row>4</xdr:row>
      <xdr:rowOff>71446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74"/>
  <sheetViews>
    <sheetView tabSelected="1" zoomScale="80" zoomScaleNormal="80" workbookViewId="0">
      <selection activeCell="B8" sqref="B8"/>
    </sheetView>
  </sheetViews>
  <sheetFormatPr defaultRowHeight="14.5" x14ac:dyDescent="0.35"/>
  <cols>
    <col min="1" max="1" width="3.6328125" style="2" customWidth="1"/>
    <col min="2" max="2" width="25.1796875" style="2" customWidth="1"/>
    <col min="3" max="5" width="3.81640625" style="2" customWidth="1"/>
    <col min="6" max="6" width="4.08984375" style="2" customWidth="1"/>
    <col min="7" max="7" width="4.6328125" style="21" customWidth="1"/>
    <col min="8" max="8" width="1.7265625" style="3" customWidth="1"/>
    <col min="9" max="9" width="4.81640625" style="19" customWidth="1"/>
    <col min="10" max="10" width="5" style="3" customWidth="1"/>
    <col min="11" max="11" width="5.08984375" style="2" customWidth="1"/>
    <col min="12" max="12" width="2.1796875" style="21" customWidth="1"/>
    <col min="13" max="13" width="4.26953125" style="30" customWidth="1"/>
    <col min="14" max="14" width="0.81640625" style="31" customWidth="1"/>
    <col min="15" max="15" width="4.81640625" style="32" customWidth="1"/>
    <col min="16" max="16" width="1.54296875" style="19" customWidth="1"/>
    <col min="17" max="17" width="7" style="58" customWidth="1"/>
    <col min="18" max="20" width="4.81640625" style="2" customWidth="1"/>
    <col min="21" max="35" width="4.81640625" style="2" hidden="1" customWidth="1"/>
    <col min="36" max="37" width="8.7265625" style="2" customWidth="1"/>
    <col min="38" max="16384" width="8.7265625" style="2"/>
  </cols>
  <sheetData>
    <row r="1" spans="1:35" ht="25" customHeight="1" x14ac:dyDescent="0.35">
      <c r="C1" s="97" t="s">
        <v>80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5" ht="14.5" customHeight="1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35" x14ac:dyDescent="0.35">
      <c r="C3" s="94" t="s">
        <v>155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35" ht="7.5" customHeight="1" x14ac:dyDescent="0.35"/>
    <row r="5" spans="1:35" x14ac:dyDescent="0.35">
      <c r="A5" s="22"/>
      <c r="B5" s="22"/>
      <c r="C5" s="34" t="s">
        <v>73</v>
      </c>
      <c r="D5" s="34" t="s">
        <v>66</v>
      </c>
      <c r="E5" s="34" t="s">
        <v>67</v>
      </c>
      <c r="F5" s="34" t="s">
        <v>68</v>
      </c>
      <c r="G5" s="98" t="s">
        <v>71</v>
      </c>
      <c r="H5" s="98"/>
      <c r="I5" s="98"/>
      <c r="J5" s="34" t="s">
        <v>7</v>
      </c>
      <c r="K5" s="34" t="s">
        <v>8</v>
      </c>
      <c r="L5" s="36"/>
      <c r="M5" s="37" t="s">
        <v>74</v>
      </c>
      <c r="N5" s="38"/>
      <c r="O5" s="39" t="s">
        <v>75</v>
      </c>
      <c r="P5" s="40"/>
      <c r="Q5" s="38" t="s">
        <v>72</v>
      </c>
      <c r="R5" s="1"/>
      <c r="S5" s="1"/>
      <c r="T5" s="1"/>
      <c r="U5" s="1"/>
      <c r="V5" s="1"/>
      <c r="W5" s="96" t="s">
        <v>81</v>
      </c>
      <c r="X5" s="96"/>
      <c r="Y5" s="96"/>
      <c r="Z5" s="96"/>
      <c r="AA5" s="96"/>
      <c r="AB5" s="1"/>
      <c r="AC5" s="1"/>
      <c r="AD5" s="1"/>
      <c r="AE5" s="1"/>
      <c r="AF5" s="1"/>
      <c r="AG5" s="1"/>
      <c r="AH5" s="1"/>
      <c r="AI5" s="1"/>
    </row>
    <row r="6" spans="1:35" x14ac:dyDescent="0.35">
      <c r="A6" s="43" t="s">
        <v>13</v>
      </c>
      <c r="B6" s="62" t="str">
        <f t="array" aca="1" ref="B6" ca="1">INDEX($V$27:$V$35,MATCH(LARGE($AE$27:$AE$35-ROW($AE$27:$AE$35)/COUNT($AE$27:$AE$35),ROW(B6)-ROW(B$6)+1),$AE$27:$AE$35-ROW($AE$27:$AE$35)/COUNT($AE$27:$AE$35),0))</f>
        <v>Gunners Břeclav "B"</v>
      </c>
      <c r="C6" s="45">
        <f t="shared" ref="C6:C14" ca="1" si="0">VLOOKUP($B6,$V$27:$AD$35,2,0)</f>
        <v>16</v>
      </c>
      <c r="D6" s="45">
        <f t="shared" ref="D6:D14" ca="1" si="1">VLOOKUP($B6,$V$27:$AD$35,3,0)</f>
        <v>9</v>
      </c>
      <c r="E6" s="45">
        <f t="shared" ref="E6:E14" ca="1" si="2">VLOOKUP($B6,$V$27:$AD$35,4,0)</f>
        <v>2</v>
      </c>
      <c r="F6" s="45">
        <f t="shared" ref="F6:F14" ca="1" si="3">VLOOKUP($B6,$V$27:$AD$35,5,0)</f>
        <v>5</v>
      </c>
      <c r="G6" s="46">
        <f t="shared" ref="G6:G14" ca="1" si="4">VLOOKUP($B6,$V$27:$AH$35,6,0)</f>
        <v>63</v>
      </c>
      <c r="H6" s="45" t="s">
        <v>0</v>
      </c>
      <c r="I6" s="47">
        <f t="shared" ref="I6:I14" ca="1" si="5">VLOOKUP($B6,$V$27:$AH$35,7,0)</f>
        <v>42</v>
      </c>
      <c r="J6" s="45">
        <f t="shared" ref="J6:J14" ca="1" si="6">VLOOKUP($B6,$V$27:$AH$35,8,0)</f>
        <v>21</v>
      </c>
      <c r="K6" s="45">
        <f t="shared" ref="K6:K14" ca="1" si="7">VLOOKUP($B6,$V$27:$AH$35,9,0)</f>
        <v>20</v>
      </c>
      <c r="L6" s="43" t="s">
        <v>76</v>
      </c>
      <c r="M6" s="48">
        <f t="shared" ref="M6:M14" ca="1" si="8">VLOOKUP($B6,$V$27:$AH$35,12,0)</f>
        <v>352</v>
      </c>
      <c r="N6" s="48" t="s">
        <v>0</v>
      </c>
      <c r="O6" s="48">
        <f t="shared" ref="O6:O14" ca="1" si="9">VLOOKUP($B6,$V$27:$AH$35,13,0)</f>
        <v>328</v>
      </c>
      <c r="P6" s="49" t="s">
        <v>77</v>
      </c>
      <c r="Q6" s="73">
        <f t="shared" ref="Q6:Q14" ca="1" si="10">K6/(C6*2)</f>
        <v>0.625</v>
      </c>
      <c r="W6" s="93" t="s">
        <v>82</v>
      </c>
      <c r="X6" s="93"/>
      <c r="Y6" s="93"/>
      <c r="Z6" s="93"/>
      <c r="AA6" s="93"/>
    </row>
    <row r="7" spans="1:35" x14ac:dyDescent="0.35">
      <c r="A7" s="21" t="s">
        <v>14</v>
      </c>
      <c r="B7" s="11" t="str">
        <f t="array" aca="1" ref="B7" ca="1">INDEX($V$27:$V$35,MATCH(LARGE($AE$27:$AE$35-ROW($AE$27:$AE$35)/COUNT($AE$27:$AE$35),ROW(B7)-ROW(B$6)+1),$AE$27:$AE$35-ROW($AE$27:$AE$35)/COUNT($AE$27:$AE$35),0))</f>
        <v>THE Orel Bohunice</v>
      </c>
      <c r="C7" s="16">
        <f t="shared" ca="1" si="0"/>
        <v>12</v>
      </c>
      <c r="D7" s="16">
        <f t="shared" ca="1" si="1"/>
        <v>6</v>
      </c>
      <c r="E7" s="16">
        <f t="shared" ca="1" si="2"/>
        <v>4</v>
      </c>
      <c r="F7" s="16">
        <f t="shared" ca="1" si="3"/>
        <v>2</v>
      </c>
      <c r="G7" s="18">
        <f t="shared" ca="1" si="4"/>
        <v>44</v>
      </c>
      <c r="H7" s="16" t="s">
        <v>0</v>
      </c>
      <c r="I7" s="20">
        <f t="shared" ca="1" si="5"/>
        <v>37</v>
      </c>
      <c r="J7" s="16">
        <f t="shared" ca="1" si="6"/>
        <v>7</v>
      </c>
      <c r="K7" s="16">
        <f t="shared" ca="1" si="7"/>
        <v>16</v>
      </c>
      <c r="L7" s="21" t="s">
        <v>76</v>
      </c>
      <c r="M7" s="33">
        <f t="shared" ca="1" si="8"/>
        <v>222</v>
      </c>
      <c r="N7" s="33" t="s">
        <v>0</v>
      </c>
      <c r="O7" s="33">
        <f t="shared" ca="1" si="9"/>
        <v>235</v>
      </c>
      <c r="P7" s="19" t="s">
        <v>77</v>
      </c>
      <c r="Q7" s="74">
        <f t="shared" ca="1" si="10"/>
        <v>0.66666666666666663</v>
      </c>
      <c r="W7" s="93" t="s">
        <v>83</v>
      </c>
      <c r="X7" s="93"/>
      <c r="Y7" s="93"/>
      <c r="Z7" s="93"/>
      <c r="AA7" s="93"/>
    </row>
    <row r="8" spans="1:35" x14ac:dyDescent="0.35">
      <c r="A8" s="43" t="s">
        <v>16</v>
      </c>
      <c r="B8" s="62" t="str">
        <f t="array" aca="1" ref="B8" ca="1">INDEX($V$27:$V$35,MATCH(LARGE($AE$27:$AE$35-ROW($AE$27:$AE$35)/COUNT($AE$27:$AE$35),ROW(B8)-ROW(B$6)+1),$AE$27:$AE$35-ROW($AE$27:$AE$35)/COUNT($AE$27:$AE$35),0))</f>
        <v>BHL Žďár nad Sázavou</v>
      </c>
      <c r="C8" s="45">
        <f t="shared" ca="1" si="0"/>
        <v>12</v>
      </c>
      <c r="D8" s="45">
        <f t="shared" ca="1" si="1"/>
        <v>7</v>
      </c>
      <c r="E8" s="45">
        <f t="shared" ca="1" si="2"/>
        <v>1</v>
      </c>
      <c r="F8" s="45">
        <f t="shared" ca="1" si="3"/>
        <v>4</v>
      </c>
      <c r="G8" s="46">
        <f t="shared" ca="1" si="4"/>
        <v>47</v>
      </c>
      <c r="H8" s="45" t="s">
        <v>0</v>
      </c>
      <c r="I8" s="47">
        <f t="shared" ca="1" si="5"/>
        <v>41</v>
      </c>
      <c r="J8" s="45">
        <f t="shared" ca="1" si="6"/>
        <v>6</v>
      </c>
      <c r="K8" s="45">
        <f t="shared" ca="1" si="7"/>
        <v>15</v>
      </c>
      <c r="L8" s="43" t="s">
        <v>76</v>
      </c>
      <c r="M8" s="48">
        <f t="shared" ca="1" si="8"/>
        <v>320</v>
      </c>
      <c r="N8" s="48" t="s">
        <v>0</v>
      </c>
      <c r="O8" s="48">
        <f t="shared" ca="1" si="9"/>
        <v>263</v>
      </c>
      <c r="P8" s="49" t="s">
        <v>77</v>
      </c>
      <c r="Q8" s="73">
        <f t="shared" ca="1" si="10"/>
        <v>0.625</v>
      </c>
      <c r="W8" s="93" t="s">
        <v>84</v>
      </c>
      <c r="X8" s="93"/>
      <c r="Y8" s="93"/>
      <c r="Z8" s="93"/>
      <c r="AA8" s="93"/>
    </row>
    <row r="9" spans="1:35" x14ac:dyDescent="0.35">
      <c r="A9" s="21" t="s">
        <v>15</v>
      </c>
      <c r="B9" s="11" t="str">
        <f t="array" aca="1" ref="B9" ca="1">INDEX($V$27:$V$35,MATCH(LARGE($AE$27:$AE$35-ROW($AE$27:$AE$35)/COUNT($AE$27:$AE$35),ROW(B9)-ROW(B$6)+1),$AE$27:$AE$35-ROW($AE$27:$AE$35)/COUNT($AE$27:$AE$35),0))</f>
        <v>TJ Sokol Stochov</v>
      </c>
      <c r="C9" s="16">
        <f t="shared" ca="1" si="0"/>
        <v>13</v>
      </c>
      <c r="D9" s="16">
        <f t="shared" ca="1" si="1"/>
        <v>6</v>
      </c>
      <c r="E9" s="16">
        <f t="shared" ca="1" si="2"/>
        <v>3</v>
      </c>
      <c r="F9" s="16">
        <f t="shared" ca="1" si="3"/>
        <v>4</v>
      </c>
      <c r="G9" s="18">
        <f t="shared" ca="1" si="4"/>
        <v>49</v>
      </c>
      <c r="H9" s="16" t="s">
        <v>0</v>
      </c>
      <c r="I9" s="20">
        <f t="shared" ca="1" si="5"/>
        <v>45</v>
      </c>
      <c r="J9" s="16">
        <f t="shared" ca="1" si="6"/>
        <v>4</v>
      </c>
      <c r="K9" s="16">
        <f t="shared" ca="1" si="7"/>
        <v>15</v>
      </c>
      <c r="L9" s="21" t="s">
        <v>76</v>
      </c>
      <c r="M9" s="33">
        <f t="shared" ca="1" si="8"/>
        <v>307</v>
      </c>
      <c r="N9" s="33" t="s">
        <v>0</v>
      </c>
      <c r="O9" s="33">
        <f t="shared" ca="1" si="9"/>
        <v>310</v>
      </c>
      <c r="P9" s="19" t="s">
        <v>77</v>
      </c>
      <c r="Q9" s="74">
        <f t="shared" ca="1" si="10"/>
        <v>0.57692307692307687</v>
      </c>
      <c r="W9" s="93" t="s">
        <v>85</v>
      </c>
      <c r="X9" s="93"/>
      <c r="Y9" s="93"/>
      <c r="Z9" s="93"/>
      <c r="AA9" s="93"/>
    </row>
    <row r="10" spans="1:35" ht="15" thickBot="1" x14ac:dyDescent="0.4">
      <c r="A10" s="75" t="s">
        <v>17</v>
      </c>
      <c r="B10" s="76" t="str">
        <f t="array" aca="1" ref="B10" ca="1">INDEX($V$27:$V$35,MATCH(LARGE($AE$27:$AE$35-ROW($AE$27:$AE$35)/COUNT($AE$27:$AE$35),ROW(B10)-ROW(B$6)+1),$AE$27:$AE$35-ROW($AE$27:$AE$35)/COUNT($AE$27:$AE$35),0))</f>
        <v>B.H.C. StarColor Most</v>
      </c>
      <c r="C10" s="77">
        <f t="shared" ca="1" si="0"/>
        <v>13</v>
      </c>
      <c r="D10" s="77">
        <f t="shared" ca="1" si="1"/>
        <v>3</v>
      </c>
      <c r="E10" s="77">
        <f t="shared" ca="1" si="2"/>
        <v>7</v>
      </c>
      <c r="F10" s="77">
        <f t="shared" ca="1" si="3"/>
        <v>3</v>
      </c>
      <c r="G10" s="75">
        <f t="shared" ca="1" si="4"/>
        <v>39</v>
      </c>
      <c r="H10" s="77" t="s">
        <v>0</v>
      </c>
      <c r="I10" s="78">
        <f t="shared" ca="1" si="5"/>
        <v>41</v>
      </c>
      <c r="J10" s="77">
        <f t="shared" ca="1" si="6"/>
        <v>-2</v>
      </c>
      <c r="K10" s="77">
        <f t="shared" ca="1" si="7"/>
        <v>13</v>
      </c>
      <c r="L10" s="75" t="s">
        <v>76</v>
      </c>
      <c r="M10" s="79">
        <f t="shared" ca="1" si="8"/>
        <v>233</v>
      </c>
      <c r="N10" s="79" t="s">
        <v>0</v>
      </c>
      <c r="O10" s="79">
        <f t="shared" ca="1" si="9"/>
        <v>242</v>
      </c>
      <c r="P10" s="78" t="s">
        <v>77</v>
      </c>
      <c r="Q10" s="80">
        <f t="shared" ca="1" si="10"/>
        <v>0.5</v>
      </c>
      <c r="W10" s="93" t="s">
        <v>86</v>
      </c>
      <c r="X10" s="93"/>
      <c r="Y10" s="93"/>
      <c r="Z10" s="93"/>
      <c r="AA10" s="93"/>
    </row>
    <row r="11" spans="1:35" x14ac:dyDescent="0.35">
      <c r="A11" s="21" t="s">
        <v>18</v>
      </c>
      <c r="B11" s="11" t="str">
        <f t="array" aca="1" ref="B11" ca="1">INDEX($V$27:$V$35,MATCH(LARGE($AE$27:$AE$35-ROW($AE$27:$AE$35)/COUNT($AE$27:$AE$35),ROW(B11)-ROW(B$6)+1),$AE$27:$AE$35-ROW($AE$27:$AE$35)/COUNT($AE$27:$AE$35),0))</f>
        <v>B.H.C. Dobrá</v>
      </c>
      <c r="C11" s="16">
        <f t="shared" ca="1" si="0"/>
        <v>12</v>
      </c>
      <c r="D11" s="16">
        <f t="shared" ca="1" si="1"/>
        <v>2</v>
      </c>
      <c r="E11" s="16">
        <f t="shared" ca="1" si="2"/>
        <v>6</v>
      </c>
      <c r="F11" s="16">
        <f t="shared" ca="1" si="3"/>
        <v>4</v>
      </c>
      <c r="G11" s="18">
        <f t="shared" ca="1" si="4"/>
        <v>39</v>
      </c>
      <c r="H11" s="16" t="s">
        <v>0</v>
      </c>
      <c r="I11" s="20">
        <f t="shared" ca="1" si="5"/>
        <v>43</v>
      </c>
      <c r="J11" s="16">
        <f t="shared" ca="1" si="6"/>
        <v>-4</v>
      </c>
      <c r="K11" s="16">
        <f t="shared" ca="1" si="7"/>
        <v>10</v>
      </c>
      <c r="L11" s="21" t="s">
        <v>76</v>
      </c>
      <c r="M11" s="33">
        <f t="shared" ca="1" si="8"/>
        <v>278</v>
      </c>
      <c r="N11" s="33" t="s">
        <v>0</v>
      </c>
      <c r="O11" s="33">
        <f t="shared" ca="1" si="9"/>
        <v>257</v>
      </c>
      <c r="P11" s="19" t="s">
        <v>77</v>
      </c>
      <c r="Q11" s="74">
        <f t="shared" ca="1" si="10"/>
        <v>0.41666666666666669</v>
      </c>
      <c r="W11" s="93" t="s">
        <v>87</v>
      </c>
      <c r="X11" s="93"/>
      <c r="Y11" s="93"/>
      <c r="Z11" s="93"/>
      <c r="AA11" s="93"/>
    </row>
    <row r="12" spans="1:35" x14ac:dyDescent="0.35">
      <c r="A12" s="43" t="s">
        <v>19</v>
      </c>
      <c r="B12" s="62" t="str">
        <f t="array" aca="1" ref="B12" ca="1">INDEX($V$27:$V$35,MATCH(LARGE($AE$27:$AE$35-ROW($AE$27:$AE$35)/COUNT($AE$27:$AE$35),ROW(B12)-ROW(B$6)+1),$AE$27:$AE$35-ROW($AE$27:$AE$35)/COUNT($AE$27:$AE$35),0))</f>
        <v>BHK IQ Boskovice "B"</v>
      </c>
      <c r="C12" s="45">
        <f t="shared" ca="1" si="0"/>
        <v>11</v>
      </c>
      <c r="D12" s="45">
        <f t="shared" ca="1" si="1"/>
        <v>3</v>
      </c>
      <c r="E12" s="45">
        <f t="shared" ca="1" si="2"/>
        <v>4</v>
      </c>
      <c r="F12" s="45">
        <f t="shared" ca="1" si="3"/>
        <v>4</v>
      </c>
      <c r="G12" s="46">
        <f t="shared" ca="1" si="4"/>
        <v>36</v>
      </c>
      <c r="H12" s="45" t="s">
        <v>0</v>
      </c>
      <c r="I12" s="47">
        <f t="shared" ca="1" si="5"/>
        <v>45</v>
      </c>
      <c r="J12" s="45">
        <f t="shared" ca="1" si="6"/>
        <v>-9</v>
      </c>
      <c r="K12" s="45">
        <f t="shared" ca="1" si="7"/>
        <v>10</v>
      </c>
      <c r="L12" s="43" t="s">
        <v>76</v>
      </c>
      <c r="M12" s="48">
        <f t="shared" ca="1" si="8"/>
        <v>221</v>
      </c>
      <c r="N12" s="48" t="s">
        <v>0</v>
      </c>
      <c r="O12" s="48">
        <f t="shared" ca="1" si="9"/>
        <v>242</v>
      </c>
      <c r="P12" s="49" t="s">
        <v>77</v>
      </c>
      <c r="Q12" s="73">
        <f t="shared" ca="1" si="10"/>
        <v>0.45454545454545453</v>
      </c>
      <c r="W12" s="93" t="s">
        <v>88</v>
      </c>
      <c r="X12" s="93"/>
      <c r="Y12" s="93"/>
      <c r="Z12" s="93"/>
      <c r="AA12" s="93"/>
    </row>
    <row r="13" spans="1:35" x14ac:dyDescent="0.35">
      <c r="A13" s="21" t="s">
        <v>20</v>
      </c>
      <c r="B13" s="11" t="str">
        <f t="array" aca="1" ref="B13" ca="1">INDEX($V$27:$V$35,MATCH(LARGE($AE$27:$AE$35-ROW($AE$27:$AE$35)/COUNT($AE$27:$AE$35),ROW(B13)-ROW(B$6)+1),$AE$27:$AE$35-ROW($AE$27:$AE$35)/COUNT($AE$27:$AE$35),0))</f>
        <v>Dragons Modřice "B"</v>
      </c>
      <c r="C13" s="16">
        <f t="shared" ca="1" si="0"/>
        <v>13</v>
      </c>
      <c r="D13" s="16">
        <f t="shared" ca="1" si="1"/>
        <v>3</v>
      </c>
      <c r="E13" s="16">
        <f t="shared" ca="1" si="2"/>
        <v>2</v>
      </c>
      <c r="F13" s="16">
        <f t="shared" ca="1" si="3"/>
        <v>8</v>
      </c>
      <c r="G13" s="18">
        <f t="shared" ca="1" si="4"/>
        <v>39</v>
      </c>
      <c r="H13" s="16" t="s">
        <v>0</v>
      </c>
      <c r="I13" s="20">
        <f t="shared" ca="1" si="5"/>
        <v>50</v>
      </c>
      <c r="J13" s="16">
        <f t="shared" ca="1" si="6"/>
        <v>-11</v>
      </c>
      <c r="K13" s="16">
        <f t="shared" ca="1" si="7"/>
        <v>8</v>
      </c>
      <c r="L13" s="21" t="s">
        <v>76</v>
      </c>
      <c r="M13" s="33">
        <f t="shared" ca="1" si="8"/>
        <v>268</v>
      </c>
      <c r="N13" s="33" t="s">
        <v>0</v>
      </c>
      <c r="O13" s="33">
        <f t="shared" ca="1" si="9"/>
        <v>287</v>
      </c>
      <c r="P13" s="19" t="s">
        <v>77</v>
      </c>
      <c r="Q13" s="74">
        <f t="shared" ca="1" si="10"/>
        <v>0.30769230769230771</v>
      </c>
      <c r="W13" s="93" t="s">
        <v>89</v>
      </c>
      <c r="X13" s="93"/>
      <c r="Y13" s="93"/>
      <c r="Z13" s="93"/>
      <c r="AA13" s="93"/>
    </row>
    <row r="14" spans="1:35" x14ac:dyDescent="0.35">
      <c r="A14" s="43" t="s">
        <v>21</v>
      </c>
      <c r="B14" s="62" t="str">
        <f t="array" aca="1" ref="B14" ca="1">INDEX($V$27:$V$35,MATCH(LARGE($AE$27:$AE$35-ROW($AE$27:$AE$35)/COUNT($AE$27:$AE$35),ROW(B14)-ROW(B$6)+1),$AE$27:$AE$35-ROW($AE$27:$AE$35)/COUNT($AE$27:$AE$35),0))</f>
        <v>Sokol Střelice</v>
      </c>
      <c r="C14" s="45">
        <f t="shared" ca="1" si="0"/>
        <v>12</v>
      </c>
      <c r="D14" s="45">
        <f t="shared" ca="1" si="1"/>
        <v>3</v>
      </c>
      <c r="E14" s="45">
        <f t="shared" ca="1" si="2"/>
        <v>1</v>
      </c>
      <c r="F14" s="45">
        <f t="shared" ca="1" si="3"/>
        <v>8</v>
      </c>
      <c r="G14" s="46">
        <f t="shared" ca="1" si="4"/>
        <v>36</v>
      </c>
      <c r="H14" s="45" t="s">
        <v>0</v>
      </c>
      <c r="I14" s="47">
        <f t="shared" ca="1" si="5"/>
        <v>48</v>
      </c>
      <c r="J14" s="45">
        <f t="shared" ca="1" si="6"/>
        <v>-12</v>
      </c>
      <c r="K14" s="45">
        <f t="shared" ca="1" si="7"/>
        <v>7</v>
      </c>
      <c r="L14" s="43" t="s">
        <v>76</v>
      </c>
      <c r="M14" s="48">
        <f t="shared" ca="1" si="8"/>
        <v>229</v>
      </c>
      <c r="N14" s="48" t="s">
        <v>0</v>
      </c>
      <c r="O14" s="48">
        <f t="shared" ca="1" si="9"/>
        <v>266</v>
      </c>
      <c r="P14" s="49" t="s">
        <v>77</v>
      </c>
      <c r="Q14" s="73">
        <f t="shared" ca="1" si="10"/>
        <v>0.29166666666666669</v>
      </c>
      <c r="W14" s="25"/>
      <c r="X14" s="25"/>
      <c r="Y14" s="25"/>
      <c r="Z14" s="25"/>
      <c r="AA14" s="25"/>
    </row>
    <row r="15" spans="1:35" x14ac:dyDescent="0.35">
      <c r="A15" s="21"/>
      <c r="B15" s="11"/>
      <c r="C15" s="16"/>
      <c r="D15" s="16"/>
      <c r="E15" s="16"/>
      <c r="F15" s="16"/>
      <c r="G15" s="18"/>
      <c r="H15" s="16"/>
      <c r="I15" s="20"/>
      <c r="J15" s="16"/>
      <c r="K15" s="16"/>
      <c r="M15" s="33"/>
      <c r="N15" s="33"/>
      <c r="O15" s="33"/>
      <c r="W15" s="25"/>
      <c r="X15" s="25"/>
      <c r="Y15" s="25"/>
      <c r="Z15" s="25"/>
      <c r="AA15" s="25"/>
    </row>
    <row r="16" spans="1:35" ht="15.5" x14ac:dyDescent="0.35">
      <c r="A16" s="95" t="s">
        <v>78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1:35" ht="5.5" customHeight="1" x14ac:dyDescent="0.3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35" x14ac:dyDescent="0.35">
      <c r="A18" s="23">
        <v>1</v>
      </c>
      <c r="B18" s="41" t="s">
        <v>88</v>
      </c>
      <c r="C18" s="34">
        <v>5</v>
      </c>
      <c r="D18" s="34" t="s">
        <v>0</v>
      </c>
      <c r="E18" s="34">
        <v>4</v>
      </c>
      <c r="F18" s="91" t="s">
        <v>82</v>
      </c>
      <c r="G18" s="91"/>
      <c r="H18" s="91"/>
      <c r="I18" s="91"/>
      <c r="J18" s="91"/>
      <c r="K18" s="91"/>
      <c r="L18" s="23" t="s">
        <v>76</v>
      </c>
      <c r="M18" s="27">
        <v>15</v>
      </c>
      <c r="N18" s="28" t="s">
        <v>0</v>
      </c>
      <c r="O18" s="29">
        <v>21</v>
      </c>
      <c r="P18" s="24" t="s">
        <v>77</v>
      </c>
      <c r="Q18" s="59" t="s">
        <v>79</v>
      </c>
      <c r="AI18" s="30"/>
    </row>
    <row r="19" spans="1:35" x14ac:dyDescent="0.35">
      <c r="A19" s="50">
        <v>2</v>
      </c>
      <c r="B19" s="51" t="s">
        <v>88</v>
      </c>
      <c r="C19" s="52">
        <v>5</v>
      </c>
      <c r="D19" s="52" t="s">
        <v>0</v>
      </c>
      <c r="E19" s="52">
        <v>2</v>
      </c>
      <c r="F19" s="92" t="s">
        <v>81</v>
      </c>
      <c r="G19" s="92"/>
      <c r="H19" s="92"/>
      <c r="I19" s="92"/>
      <c r="J19" s="92"/>
      <c r="K19" s="92"/>
      <c r="L19" s="50" t="s">
        <v>76</v>
      </c>
      <c r="M19" s="54">
        <v>30</v>
      </c>
      <c r="N19" s="55" t="s">
        <v>0</v>
      </c>
      <c r="O19" s="56">
        <v>23</v>
      </c>
      <c r="P19" s="57" t="s">
        <v>77</v>
      </c>
      <c r="Q19" s="60" t="s">
        <v>79</v>
      </c>
      <c r="AI19" s="30"/>
    </row>
    <row r="20" spans="1:35" x14ac:dyDescent="0.35">
      <c r="A20" s="23">
        <v>3</v>
      </c>
      <c r="B20" s="42" t="s">
        <v>82</v>
      </c>
      <c r="C20" s="35">
        <v>3</v>
      </c>
      <c r="D20" s="35" t="s">
        <v>0</v>
      </c>
      <c r="E20" s="35">
        <v>1</v>
      </c>
      <c r="F20" s="91" t="s">
        <v>81</v>
      </c>
      <c r="G20" s="91"/>
      <c r="H20" s="91"/>
      <c r="I20" s="91"/>
      <c r="J20" s="91"/>
      <c r="K20" s="91"/>
      <c r="L20" s="23" t="s">
        <v>76</v>
      </c>
      <c r="M20" s="27">
        <v>24</v>
      </c>
      <c r="N20" s="28" t="s">
        <v>0</v>
      </c>
      <c r="O20" s="29">
        <v>16</v>
      </c>
      <c r="P20" s="24" t="s">
        <v>77</v>
      </c>
      <c r="Q20" s="59" t="s">
        <v>79</v>
      </c>
      <c r="AI20" s="30"/>
    </row>
    <row r="21" spans="1:35" x14ac:dyDescent="0.35">
      <c r="A21" s="50">
        <v>4</v>
      </c>
      <c r="B21" s="53" t="s">
        <v>81</v>
      </c>
      <c r="C21" s="52">
        <v>2</v>
      </c>
      <c r="D21" s="52" t="s">
        <v>0</v>
      </c>
      <c r="E21" s="52">
        <v>3</v>
      </c>
      <c r="F21" s="92" t="s">
        <v>82</v>
      </c>
      <c r="G21" s="92"/>
      <c r="H21" s="92"/>
      <c r="I21" s="92"/>
      <c r="J21" s="92"/>
      <c r="K21" s="92"/>
      <c r="L21" s="50" t="s">
        <v>76</v>
      </c>
      <c r="M21" s="54">
        <v>19</v>
      </c>
      <c r="N21" s="55" t="s">
        <v>0</v>
      </c>
      <c r="O21" s="56">
        <v>17</v>
      </c>
      <c r="P21" s="57" t="s">
        <v>77</v>
      </c>
      <c r="Q21" s="60" t="s">
        <v>79</v>
      </c>
      <c r="AI21" s="30"/>
    </row>
    <row r="22" spans="1:35" x14ac:dyDescent="0.35">
      <c r="A22" s="23">
        <v>5</v>
      </c>
      <c r="B22" s="42" t="s">
        <v>81</v>
      </c>
      <c r="C22" s="35">
        <v>5</v>
      </c>
      <c r="D22" s="35" t="s">
        <v>0</v>
      </c>
      <c r="E22" s="35">
        <v>3</v>
      </c>
      <c r="F22" s="91" t="s">
        <v>88</v>
      </c>
      <c r="G22" s="91"/>
      <c r="H22" s="91"/>
      <c r="I22" s="91"/>
      <c r="J22" s="91"/>
      <c r="K22" s="91"/>
      <c r="L22" s="23" t="s">
        <v>76</v>
      </c>
      <c r="M22" s="27">
        <v>20</v>
      </c>
      <c r="N22" s="28" t="s">
        <v>0</v>
      </c>
      <c r="O22" s="29">
        <v>26</v>
      </c>
      <c r="P22" s="24" t="s">
        <v>77</v>
      </c>
      <c r="Q22" s="59" t="s">
        <v>79</v>
      </c>
    </row>
    <row r="23" spans="1:35" x14ac:dyDescent="0.35">
      <c r="A23" s="50">
        <v>6</v>
      </c>
      <c r="B23" s="53" t="s">
        <v>84</v>
      </c>
      <c r="C23" s="52">
        <v>4</v>
      </c>
      <c r="D23" s="52" t="s">
        <v>0</v>
      </c>
      <c r="E23" s="52">
        <v>4</v>
      </c>
      <c r="F23" s="92" t="s">
        <v>86</v>
      </c>
      <c r="G23" s="92"/>
      <c r="H23" s="92"/>
      <c r="I23" s="92"/>
      <c r="J23" s="92"/>
      <c r="K23" s="92"/>
      <c r="L23" s="50" t="s">
        <v>76</v>
      </c>
      <c r="M23" s="54">
        <v>33</v>
      </c>
      <c r="N23" s="55" t="s">
        <v>0</v>
      </c>
      <c r="O23" s="56">
        <v>27</v>
      </c>
      <c r="P23" s="57" t="s">
        <v>77</v>
      </c>
      <c r="Q23" s="60" t="s">
        <v>79</v>
      </c>
    </row>
    <row r="24" spans="1:35" x14ac:dyDescent="0.35">
      <c r="A24" s="23">
        <v>7</v>
      </c>
      <c r="B24" s="42" t="s">
        <v>83</v>
      </c>
      <c r="C24" s="35">
        <v>2</v>
      </c>
      <c r="D24" s="35" t="s">
        <v>0</v>
      </c>
      <c r="E24" s="35">
        <v>2</v>
      </c>
      <c r="F24" s="91" t="s">
        <v>89</v>
      </c>
      <c r="G24" s="91"/>
      <c r="H24" s="91"/>
      <c r="I24" s="91"/>
      <c r="J24" s="91"/>
      <c r="K24" s="91"/>
      <c r="L24" s="23" t="s">
        <v>76</v>
      </c>
      <c r="M24" s="27">
        <v>18</v>
      </c>
      <c r="N24" s="28" t="s">
        <v>0</v>
      </c>
      <c r="O24" s="29">
        <v>16</v>
      </c>
      <c r="P24" s="24" t="s">
        <v>77</v>
      </c>
      <c r="Q24" s="59" t="s">
        <v>79</v>
      </c>
    </row>
    <row r="25" spans="1:35" x14ac:dyDescent="0.35">
      <c r="A25" s="50">
        <v>8</v>
      </c>
      <c r="B25" s="53" t="s">
        <v>84</v>
      </c>
      <c r="C25" s="52">
        <v>3</v>
      </c>
      <c r="D25" s="52" t="s">
        <v>0</v>
      </c>
      <c r="E25" s="52">
        <v>3</v>
      </c>
      <c r="F25" s="92" t="s">
        <v>89</v>
      </c>
      <c r="G25" s="92"/>
      <c r="H25" s="92"/>
      <c r="I25" s="92"/>
      <c r="J25" s="92"/>
      <c r="K25" s="92"/>
      <c r="L25" s="50" t="s">
        <v>76</v>
      </c>
      <c r="M25" s="54">
        <v>15</v>
      </c>
      <c r="N25" s="55" t="s">
        <v>0</v>
      </c>
      <c r="O25" s="56">
        <v>13</v>
      </c>
      <c r="P25" s="57" t="s">
        <v>77</v>
      </c>
      <c r="Q25" s="60" t="s">
        <v>79</v>
      </c>
    </row>
    <row r="26" spans="1:35" x14ac:dyDescent="0.35">
      <c r="A26" s="23">
        <v>9</v>
      </c>
      <c r="B26" s="42" t="s">
        <v>85</v>
      </c>
      <c r="C26" s="35">
        <v>3</v>
      </c>
      <c r="D26" s="35" t="s">
        <v>0</v>
      </c>
      <c r="E26" s="35">
        <v>5</v>
      </c>
      <c r="F26" s="91" t="s">
        <v>86</v>
      </c>
      <c r="G26" s="91"/>
      <c r="H26" s="91"/>
      <c r="I26" s="91"/>
      <c r="J26" s="91"/>
      <c r="K26" s="91"/>
      <c r="L26" s="23" t="s">
        <v>76</v>
      </c>
      <c r="M26" s="27">
        <v>22</v>
      </c>
      <c r="N26" s="28" t="s">
        <v>0</v>
      </c>
      <c r="O26" s="29">
        <v>26</v>
      </c>
      <c r="P26" s="24" t="s">
        <v>77</v>
      </c>
      <c r="Q26" s="59" t="s">
        <v>79</v>
      </c>
      <c r="W26" s="4" t="s">
        <v>1</v>
      </c>
      <c r="X26" s="5" t="s">
        <v>2</v>
      </c>
      <c r="Y26" s="5" t="s">
        <v>3</v>
      </c>
      <c r="Z26" s="5" t="s">
        <v>4</v>
      </c>
      <c r="AA26" s="6" t="s">
        <v>5</v>
      </c>
      <c r="AB26" s="7" t="s">
        <v>6</v>
      </c>
      <c r="AC26" s="5" t="s">
        <v>7</v>
      </c>
      <c r="AD26" s="6" t="s">
        <v>8</v>
      </c>
      <c r="AE26" s="16" t="s">
        <v>9</v>
      </c>
    </row>
    <row r="27" spans="1:35" x14ac:dyDescent="0.35">
      <c r="A27" s="50">
        <v>10</v>
      </c>
      <c r="B27" s="53" t="s">
        <v>89</v>
      </c>
      <c r="C27" s="52">
        <v>2</v>
      </c>
      <c r="D27" s="52" t="s">
        <v>0</v>
      </c>
      <c r="E27" s="52">
        <v>4</v>
      </c>
      <c r="F27" s="92" t="s">
        <v>85</v>
      </c>
      <c r="G27" s="92"/>
      <c r="H27" s="92"/>
      <c r="I27" s="92"/>
      <c r="J27" s="92"/>
      <c r="K27" s="92"/>
      <c r="L27" s="50" t="s">
        <v>76</v>
      </c>
      <c r="M27" s="54">
        <v>17</v>
      </c>
      <c r="N27" s="55" t="s">
        <v>0</v>
      </c>
      <c r="O27" s="56">
        <v>17</v>
      </c>
      <c r="P27" s="57" t="s">
        <v>77</v>
      </c>
      <c r="Q27" s="60" t="s">
        <v>79</v>
      </c>
      <c r="V27" s="26" t="str">
        <f t="shared" ref="V27:V35" si="11">W5</f>
        <v>Gunners Břeclav "B"</v>
      </c>
      <c r="W27" s="8">
        <f>SUM(X27:Z27)</f>
        <v>16</v>
      </c>
      <c r="X27" s="3">
        <f t="array" ref="X27">SUM((home=V27)*(homescore&gt;visitorscore),(visitor=V27)*(visitorscore&gt;homescore))</f>
        <v>9</v>
      </c>
      <c r="Y27" s="3">
        <f t="array" ref="Y27">SUM((home=V27)*(homescore=visitorscore)*ISNUMBER(visitorscore),(visitor=V27)*(visitorscore=homescore)*ISNUMBER(homescore))</f>
        <v>2</v>
      </c>
      <c r="Z27" s="3">
        <f t="array" ref="Z27">SUM((home=V27)*(homescore&lt;visitorscore),(visitor=V27)*(visitorscore&lt;homescore))</f>
        <v>5</v>
      </c>
      <c r="AA27" s="9">
        <f t="shared" ref="AA27" ca="1" si="12">SUMIF(home,V27,homescore)+SUMIF(visitor,V27,visitorscore)</f>
        <v>63</v>
      </c>
      <c r="AB27" s="10">
        <f t="shared" ref="AB27" ca="1" si="13">SUMIF(home,V27,visitorscore)+SUMIF(visitor,V27,homescore)</f>
        <v>42</v>
      </c>
      <c r="AC27" s="16">
        <f ca="1">AA27-AB27</f>
        <v>21</v>
      </c>
      <c r="AD27" s="9">
        <f>(X27*2)+Y27</f>
        <v>20</v>
      </c>
      <c r="AE27" s="2">
        <f ca="1">AA27+AC27*10000+AD27*1000000000</f>
        <v>20000210063</v>
      </c>
      <c r="AG27" s="9">
        <f ca="1">SUMIF(home,V27,homegoal)+SUMIF(visitor,V27,visitorgoal)</f>
        <v>352</v>
      </c>
      <c r="AH27" s="9">
        <f t="shared" ref="AH27:AH35" ca="1" si="14">SUMIF(home,V27,visitorgoal)+SUMIF(visitor,V27,homegoal)</f>
        <v>328</v>
      </c>
    </row>
    <row r="28" spans="1:35" x14ac:dyDescent="0.35">
      <c r="A28" s="23">
        <v>11</v>
      </c>
      <c r="B28" s="42" t="s">
        <v>86</v>
      </c>
      <c r="C28" s="35">
        <v>4</v>
      </c>
      <c r="D28" s="35" t="s">
        <v>0</v>
      </c>
      <c r="E28" s="35">
        <v>3</v>
      </c>
      <c r="F28" s="91" t="s">
        <v>84</v>
      </c>
      <c r="G28" s="91"/>
      <c r="H28" s="91"/>
      <c r="I28" s="91"/>
      <c r="J28" s="91"/>
      <c r="K28" s="91"/>
      <c r="L28" s="23" t="s">
        <v>76</v>
      </c>
      <c r="M28" s="27">
        <v>21</v>
      </c>
      <c r="N28" s="28" t="s">
        <v>0</v>
      </c>
      <c r="O28" s="29">
        <v>31</v>
      </c>
      <c r="P28" s="24" t="s">
        <v>77</v>
      </c>
      <c r="Q28" s="59" t="s">
        <v>79</v>
      </c>
      <c r="V28" s="26" t="str">
        <f t="shared" si="11"/>
        <v>THE Orel Bohunice</v>
      </c>
      <c r="W28" s="8">
        <f t="shared" ref="W28:W35" si="15">SUM(X28:Z28)</f>
        <v>12</v>
      </c>
      <c r="X28" s="3">
        <f t="array" ref="X28">SUM((home=V28)*(homescore&gt;visitorscore),(visitor=V28)*(visitorscore&gt;homescore))</f>
        <v>6</v>
      </c>
      <c r="Y28" s="3">
        <f t="array" ref="Y28">SUM((home=V28)*(homescore=visitorscore)*ISNUMBER(visitorscore),(visitor=V28)*(visitorscore=homescore)*ISNUMBER(homescore))</f>
        <v>4</v>
      </c>
      <c r="Z28" s="3">
        <f t="array" ref="Z28">SUM((home=V28)*(homescore&lt;visitorscore),(visitor=V28)*(visitorscore&lt;homescore))</f>
        <v>2</v>
      </c>
      <c r="AA28" s="9">
        <f t="shared" ref="AA28" ca="1" si="16">SUMIF(home,V28,homescore)+SUMIF(visitor,V28,visitorscore)</f>
        <v>44</v>
      </c>
      <c r="AB28" s="10">
        <f t="shared" ref="AB28" ca="1" si="17">SUMIF(home,V28,visitorscore)+SUMIF(visitor,V28,homescore)</f>
        <v>37</v>
      </c>
      <c r="AC28" s="16">
        <f t="shared" ref="AC28:AC35" ca="1" si="18">AA28-AB28</f>
        <v>7</v>
      </c>
      <c r="AD28" s="9">
        <f t="shared" ref="AD28:AD35" si="19">(X28*2)+Y28</f>
        <v>16</v>
      </c>
      <c r="AE28" s="2">
        <f t="shared" ref="AE28:AE35" ca="1" si="20">AA28+AC28*10000+AD28*1000000000</f>
        <v>16000070044</v>
      </c>
      <c r="AG28" s="9">
        <f t="shared" ref="AG28:AG35" ca="1" si="21">SUMIF(home,V28,homegoal)+SUMIF(visitor,V28,visitorgoal)</f>
        <v>222</v>
      </c>
      <c r="AH28" s="9">
        <f t="shared" ca="1" si="14"/>
        <v>235</v>
      </c>
    </row>
    <row r="29" spans="1:35" x14ac:dyDescent="0.35">
      <c r="A29" s="50">
        <v>12</v>
      </c>
      <c r="B29" s="53" t="s">
        <v>89</v>
      </c>
      <c r="C29" s="52">
        <v>3</v>
      </c>
      <c r="D29" s="52" t="s">
        <v>0</v>
      </c>
      <c r="E29" s="52">
        <v>3</v>
      </c>
      <c r="F29" s="92" t="s">
        <v>83</v>
      </c>
      <c r="G29" s="92"/>
      <c r="H29" s="92"/>
      <c r="I29" s="92"/>
      <c r="J29" s="92"/>
      <c r="K29" s="92"/>
      <c r="L29" s="50" t="s">
        <v>76</v>
      </c>
      <c r="M29" s="54">
        <v>20</v>
      </c>
      <c r="N29" s="55" t="s">
        <v>0</v>
      </c>
      <c r="O29" s="56">
        <v>21</v>
      </c>
      <c r="P29" s="57" t="s">
        <v>77</v>
      </c>
      <c r="Q29" s="60" t="s">
        <v>79</v>
      </c>
      <c r="V29" s="26" t="str">
        <f t="shared" si="11"/>
        <v>BHK IQ Boskovice "B"</v>
      </c>
      <c r="W29" s="8">
        <f t="shared" si="15"/>
        <v>11</v>
      </c>
      <c r="X29" s="3">
        <f t="array" ref="X29">SUM((home=V29)*(homescore&gt;visitorscore),(visitor=V29)*(visitorscore&gt;homescore))</f>
        <v>3</v>
      </c>
      <c r="Y29" s="3">
        <f t="array" ref="Y29">SUM((home=V29)*(homescore=visitorscore)*ISNUMBER(visitorscore),(visitor=V29)*(visitorscore=homescore)*ISNUMBER(homescore))</f>
        <v>4</v>
      </c>
      <c r="Z29" s="3">
        <f t="array" ref="Z29">SUM((home=V29)*(homescore&lt;visitorscore),(visitor=V29)*(visitorscore&lt;homescore))</f>
        <v>4</v>
      </c>
      <c r="AA29" s="9">
        <f t="shared" ref="AA29" ca="1" si="22">SUMIF(home,V29,homescore)+SUMIF(visitor,V29,visitorscore)</f>
        <v>36</v>
      </c>
      <c r="AB29" s="10">
        <f t="shared" ref="AB29" ca="1" si="23">SUMIF(home,V29,visitorscore)+SUMIF(visitor,V29,homescore)</f>
        <v>45</v>
      </c>
      <c r="AC29" s="16">
        <f t="shared" ca="1" si="18"/>
        <v>-9</v>
      </c>
      <c r="AD29" s="9">
        <f t="shared" si="19"/>
        <v>10</v>
      </c>
      <c r="AE29" s="2">
        <f t="shared" ca="1" si="20"/>
        <v>9999910036</v>
      </c>
      <c r="AG29" s="9">
        <f t="shared" ca="1" si="21"/>
        <v>221</v>
      </c>
      <c r="AH29" s="9">
        <f t="shared" ca="1" si="14"/>
        <v>242</v>
      </c>
    </row>
    <row r="30" spans="1:35" x14ac:dyDescent="0.35">
      <c r="A30" s="23">
        <v>13</v>
      </c>
      <c r="B30" s="42" t="s">
        <v>86</v>
      </c>
      <c r="C30" s="35">
        <v>3</v>
      </c>
      <c r="D30" s="35" t="s">
        <v>0</v>
      </c>
      <c r="E30" s="35">
        <v>3</v>
      </c>
      <c r="F30" s="91" t="s">
        <v>85</v>
      </c>
      <c r="G30" s="91"/>
      <c r="H30" s="91"/>
      <c r="I30" s="91"/>
      <c r="J30" s="91"/>
      <c r="K30" s="91"/>
      <c r="L30" s="23" t="s">
        <v>76</v>
      </c>
      <c r="M30" s="27">
        <v>32</v>
      </c>
      <c r="N30" s="28" t="s">
        <v>0</v>
      </c>
      <c r="O30" s="29">
        <v>30</v>
      </c>
      <c r="P30" s="24" t="s">
        <v>77</v>
      </c>
      <c r="Q30" s="59" t="s">
        <v>79</v>
      </c>
      <c r="V30" s="26" t="str">
        <f t="shared" si="11"/>
        <v>B.H.C. Dobrá</v>
      </c>
      <c r="W30" s="8">
        <f t="shared" si="15"/>
        <v>12</v>
      </c>
      <c r="X30" s="3">
        <f t="array" ref="X30">SUM((home=V30)*(homescore&gt;visitorscore),(visitor=V30)*(visitorscore&gt;homescore))</f>
        <v>2</v>
      </c>
      <c r="Y30" s="3">
        <f t="array" ref="Y30">SUM((home=V30)*(homescore=visitorscore)*ISNUMBER(visitorscore),(visitor=V30)*(visitorscore=homescore)*ISNUMBER(homescore))</f>
        <v>6</v>
      </c>
      <c r="Z30" s="3">
        <f t="array" ref="Z30">SUM((home=V30)*(homescore&lt;visitorscore),(visitor=V30)*(visitorscore&lt;homescore))</f>
        <v>4</v>
      </c>
      <c r="AA30" s="9">
        <f t="shared" ref="AA30" ca="1" si="24">SUMIF(home,V30,homescore)+SUMIF(visitor,V30,visitorscore)</f>
        <v>39</v>
      </c>
      <c r="AB30" s="10">
        <f t="shared" ref="AB30" ca="1" si="25">SUMIF(home,V30,visitorscore)+SUMIF(visitor,V30,homescore)</f>
        <v>43</v>
      </c>
      <c r="AC30" s="16">
        <f t="shared" ca="1" si="18"/>
        <v>-4</v>
      </c>
      <c r="AD30" s="9">
        <f t="shared" si="19"/>
        <v>10</v>
      </c>
      <c r="AE30" s="2">
        <f t="shared" ca="1" si="20"/>
        <v>9999960039</v>
      </c>
      <c r="AG30" s="9">
        <f t="shared" ca="1" si="21"/>
        <v>278</v>
      </c>
      <c r="AH30" s="9">
        <f t="shared" ca="1" si="14"/>
        <v>257</v>
      </c>
    </row>
    <row r="31" spans="1:35" x14ac:dyDescent="0.35">
      <c r="A31" s="50">
        <v>14</v>
      </c>
      <c r="B31" s="53" t="s">
        <v>83</v>
      </c>
      <c r="C31" s="52">
        <v>4</v>
      </c>
      <c r="D31" s="52" t="s">
        <v>0</v>
      </c>
      <c r="E31" s="52">
        <v>4</v>
      </c>
      <c r="F31" s="92" t="s">
        <v>86</v>
      </c>
      <c r="G31" s="92"/>
      <c r="H31" s="92"/>
      <c r="I31" s="92"/>
      <c r="J31" s="92"/>
      <c r="K31" s="92"/>
      <c r="L31" s="50" t="s">
        <v>76</v>
      </c>
      <c r="M31" s="54">
        <v>20</v>
      </c>
      <c r="N31" s="55" t="s">
        <v>0</v>
      </c>
      <c r="O31" s="56">
        <v>18</v>
      </c>
      <c r="P31" s="57" t="s">
        <v>77</v>
      </c>
      <c r="Q31" s="60" t="s">
        <v>79</v>
      </c>
      <c r="V31" s="26" t="str">
        <f t="shared" si="11"/>
        <v>Dragons Modřice "B"</v>
      </c>
      <c r="W31" s="8">
        <f t="shared" si="15"/>
        <v>13</v>
      </c>
      <c r="X31" s="3">
        <f t="array" ref="X31">SUM((home=V31)*(homescore&gt;visitorscore),(visitor=V31)*(visitorscore&gt;homescore))</f>
        <v>3</v>
      </c>
      <c r="Y31" s="3">
        <f t="array" ref="Y31">SUM((home=V31)*(homescore=visitorscore)*ISNUMBER(visitorscore),(visitor=V31)*(visitorscore=homescore)*ISNUMBER(homescore))</f>
        <v>2</v>
      </c>
      <c r="Z31" s="3">
        <f t="array" ref="Z31">SUM((home=V31)*(homescore&lt;visitorscore),(visitor=V31)*(visitorscore&lt;homescore))</f>
        <v>8</v>
      </c>
      <c r="AA31" s="9">
        <f t="shared" ref="AA31" ca="1" si="26">SUMIF(home,V31,homescore)+SUMIF(visitor,V31,visitorscore)</f>
        <v>39</v>
      </c>
      <c r="AB31" s="10">
        <f t="shared" ref="AB31" ca="1" si="27">SUMIF(home,V31,visitorscore)+SUMIF(visitor,V31,homescore)</f>
        <v>50</v>
      </c>
      <c r="AC31" s="16">
        <f t="shared" ca="1" si="18"/>
        <v>-11</v>
      </c>
      <c r="AD31" s="9">
        <f t="shared" si="19"/>
        <v>8</v>
      </c>
      <c r="AE31" s="2">
        <f t="shared" ca="1" si="20"/>
        <v>7999890039</v>
      </c>
      <c r="AG31" s="9">
        <f t="shared" ca="1" si="21"/>
        <v>268</v>
      </c>
      <c r="AH31" s="9">
        <f t="shared" ca="1" si="14"/>
        <v>287</v>
      </c>
    </row>
    <row r="32" spans="1:35" x14ac:dyDescent="0.35">
      <c r="A32" s="23">
        <v>15</v>
      </c>
      <c r="B32" s="41" t="s">
        <v>89</v>
      </c>
      <c r="C32" s="34">
        <v>3</v>
      </c>
      <c r="D32" s="34" t="s">
        <v>0</v>
      </c>
      <c r="E32" s="34">
        <v>3</v>
      </c>
      <c r="F32" s="91" t="s">
        <v>84</v>
      </c>
      <c r="G32" s="91"/>
      <c r="H32" s="91"/>
      <c r="I32" s="91"/>
      <c r="J32" s="91"/>
      <c r="K32" s="91"/>
      <c r="L32" s="23" t="s">
        <v>76</v>
      </c>
      <c r="M32" s="27">
        <v>13</v>
      </c>
      <c r="N32" s="28" t="s">
        <v>0</v>
      </c>
      <c r="O32" s="29">
        <v>14</v>
      </c>
      <c r="P32" s="24" t="s">
        <v>77</v>
      </c>
      <c r="Q32" s="59" t="s">
        <v>79</v>
      </c>
      <c r="V32" s="26" t="str">
        <f t="shared" si="11"/>
        <v>TJ Sokol Stochov</v>
      </c>
      <c r="W32" s="8">
        <f t="shared" si="15"/>
        <v>13</v>
      </c>
      <c r="X32" s="3">
        <f t="array" ref="X32">SUM((home=V32)*(homescore&gt;visitorscore),(visitor=V32)*(visitorscore&gt;homescore))</f>
        <v>6</v>
      </c>
      <c r="Y32" s="3">
        <f t="array" ref="Y32">SUM((home=V32)*(homescore=visitorscore)*ISNUMBER(visitorscore),(visitor=V32)*(visitorscore=homescore)*ISNUMBER(homescore))</f>
        <v>3</v>
      </c>
      <c r="Z32" s="3">
        <f t="array" ref="Z32">SUM((home=V32)*(homescore&lt;visitorscore),(visitor=V32)*(visitorscore&lt;homescore))</f>
        <v>4</v>
      </c>
      <c r="AA32" s="9">
        <f t="shared" ref="AA32" ca="1" si="28">SUMIF(home,V32,homescore)+SUMIF(visitor,V32,visitorscore)</f>
        <v>49</v>
      </c>
      <c r="AB32" s="10">
        <f t="shared" ref="AB32" ca="1" si="29">SUMIF(home,V32,visitorscore)+SUMIF(visitor,V32,homescore)</f>
        <v>45</v>
      </c>
      <c r="AC32" s="16">
        <f t="shared" ca="1" si="18"/>
        <v>4</v>
      </c>
      <c r="AD32" s="9">
        <f t="shared" si="19"/>
        <v>15</v>
      </c>
      <c r="AE32" s="2">
        <f t="shared" ca="1" si="20"/>
        <v>15000040049</v>
      </c>
      <c r="AG32" s="9">
        <f t="shared" ca="1" si="21"/>
        <v>307</v>
      </c>
      <c r="AH32" s="9">
        <f t="shared" ca="1" si="14"/>
        <v>310</v>
      </c>
    </row>
    <row r="33" spans="1:34" x14ac:dyDescent="0.35">
      <c r="A33" s="50">
        <v>16</v>
      </c>
      <c r="B33" s="71" t="s">
        <v>87</v>
      </c>
      <c r="C33" s="52">
        <v>1</v>
      </c>
      <c r="D33" s="52" t="s">
        <v>0</v>
      </c>
      <c r="E33" s="52">
        <v>4</v>
      </c>
      <c r="F33" s="92" t="s">
        <v>81</v>
      </c>
      <c r="G33" s="92"/>
      <c r="H33" s="92"/>
      <c r="I33" s="92"/>
      <c r="J33" s="92"/>
      <c r="K33" s="92"/>
      <c r="L33" s="50" t="s">
        <v>76</v>
      </c>
      <c r="M33" s="54">
        <v>13</v>
      </c>
      <c r="N33" s="55" t="s">
        <v>0</v>
      </c>
      <c r="O33" s="56">
        <v>21</v>
      </c>
      <c r="P33" s="57" t="s">
        <v>77</v>
      </c>
      <c r="Q33" s="60" t="s">
        <v>129</v>
      </c>
      <c r="V33" s="26" t="str">
        <f t="shared" si="11"/>
        <v>Sokol Střelice</v>
      </c>
      <c r="W33" s="8">
        <f t="shared" si="15"/>
        <v>12</v>
      </c>
      <c r="X33" s="3">
        <f t="array" ref="X33">SUM((home=V33)*(homescore&gt;visitorscore),(visitor=V33)*(visitorscore&gt;homescore))</f>
        <v>3</v>
      </c>
      <c r="Y33" s="3">
        <f t="array" ref="Y33">SUM((home=V33)*(homescore=visitorscore)*ISNUMBER(visitorscore),(visitor=V33)*(visitorscore=homescore)*ISNUMBER(homescore))</f>
        <v>1</v>
      </c>
      <c r="Z33" s="3">
        <f t="array" ref="Z33">SUM((home=V33)*(homescore&lt;visitorscore),(visitor=V33)*(visitorscore&lt;homescore))</f>
        <v>8</v>
      </c>
      <c r="AA33" s="9">
        <f t="shared" ref="AA33:AA35" ca="1" si="30">SUMIF(home,V33,homescore)+SUMIF(visitor,V33,visitorscore)</f>
        <v>36</v>
      </c>
      <c r="AB33" s="10">
        <f t="shared" ref="AB33:AB35" ca="1" si="31">SUMIF(home,V33,visitorscore)+SUMIF(visitor,V33,homescore)</f>
        <v>48</v>
      </c>
      <c r="AC33" s="16">
        <f t="shared" ca="1" si="18"/>
        <v>-12</v>
      </c>
      <c r="AD33" s="9">
        <f t="shared" si="19"/>
        <v>7</v>
      </c>
      <c r="AE33" s="2">
        <f t="shared" ca="1" si="20"/>
        <v>6999880036</v>
      </c>
      <c r="AG33" s="9">
        <f t="shared" ca="1" si="21"/>
        <v>229</v>
      </c>
      <c r="AH33" s="9">
        <f t="shared" ca="1" si="14"/>
        <v>266</v>
      </c>
    </row>
    <row r="34" spans="1:34" x14ac:dyDescent="0.35">
      <c r="A34" s="23">
        <v>17</v>
      </c>
      <c r="B34" s="70" t="s">
        <v>81</v>
      </c>
      <c r="C34" s="72">
        <v>7</v>
      </c>
      <c r="D34" s="72" t="s">
        <v>0</v>
      </c>
      <c r="E34" s="72">
        <v>2</v>
      </c>
      <c r="F34" s="91" t="s">
        <v>83</v>
      </c>
      <c r="G34" s="91"/>
      <c r="H34" s="91"/>
      <c r="I34" s="91"/>
      <c r="J34" s="91"/>
      <c r="K34" s="91"/>
      <c r="L34" s="23" t="s">
        <v>76</v>
      </c>
      <c r="M34" s="27">
        <v>27</v>
      </c>
      <c r="N34" s="28" t="s">
        <v>0</v>
      </c>
      <c r="O34" s="29">
        <v>14</v>
      </c>
      <c r="P34" s="24" t="s">
        <v>77</v>
      </c>
      <c r="Q34" s="59" t="s">
        <v>129</v>
      </c>
      <c r="V34" s="26" t="str">
        <f t="shared" si="11"/>
        <v>BHL Žďár nad Sázavou</v>
      </c>
      <c r="W34" s="8">
        <f t="shared" si="15"/>
        <v>12</v>
      </c>
      <c r="X34" s="25">
        <f t="array" ref="X34">SUM((home=V34)*(homescore&gt;visitorscore),(visitor=V34)*(visitorscore&gt;homescore))</f>
        <v>7</v>
      </c>
      <c r="Y34" s="25">
        <f t="array" ref="Y34">SUM((home=V34)*(homescore=visitorscore)*ISNUMBER(visitorscore),(visitor=V34)*(visitorscore=homescore)*ISNUMBER(homescore))</f>
        <v>1</v>
      </c>
      <c r="Z34" s="25">
        <f t="array" ref="Z34">SUM((home=V34)*(homescore&lt;visitorscore),(visitor=V34)*(visitorscore&lt;homescore))</f>
        <v>4</v>
      </c>
      <c r="AA34" s="9">
        <f t="shared" ca="1" si="30"/>
        <v>47</v>
      </c>
      <c r="AB34" s="10">
        <f t="shared" ca="1" si="31"/>
        <v>41</v>
      </c>
      <c r="AC34" s="16">
        <f t="shared" ca="1" si="18"/>
        <v>6</v>
      </c>
      <c r="AD34" s="9">
        <f t="shared" si="19"/>
        <v>15</v>
      </c>
      <c r="AE34" s="2">
        <f t="shared" ca="1" si="20"/>
        <v>15000060047</v>
      </c>
      <c r="AG34" s="9">
        <f ca="1">SUMIF(home,V34,homegoal)+SUMIF(visitor,V34,visitorgoal)</f>
        <v>320</v>
      </c>
      <c r="AH34" s="9">
        <f ca="1">SUMIF(home,V34,visitorgoal)+SUMIF(visitor,V34,homegoal)</f>
        <v>263</v>
      </c>
    </row>
    <row r="35" spans="1:34" x14ac:dyDescent="0.35">
      <c r="A35" s="50">
        <v>18</v>
      </c>
      <c r="B35" s="71" t="s">
        <v>83</v>
      </c>
      <c r="C35" s="52">
        <v>5</v>
      </c>
      <c r="D35" s="52" t="s">
        <v>0</v>
      </c>
      <c r="E35" s="52">
        <v>4</v>
      </c>
      <c r="F35" s="92" t="s">
        <v>87</v>
      </c>
      <c r="G35" s="92"/>
      <c r="H35" s="92"/>
      <c r="I35" s="92"/>
      <c r="J35" s="92"/>
      <c r="K35" s="92"/>
      <c r="L35" s="50" t="s">
        <v>76</v>
      </c>
      <c r="M35" s="54">
        <v>22</v>
      </c>
      <c r="N35" s="55" t="s">
        <v>0</v>
      </c>
      <c r="O35" s="56">
        <v>17</v>
      </c>
      <c r="P35" s="57" t="s">
        <v>77</v>
      </c>
      <c r="Q35" s="60" t="s">
        <v>129</v>
      </c>
      <c r="V35" s="26" t="str">
        <f t="shared" si="11"/>
        <v>B.H.C. StarColor Most</v>
      </c>
      <c r="W35" s="8">
        <f t="shared" si="15"/>
        <v>13</v>
      </c>
      <c r="X35" s="25">
        <f t="array" ref="X35">SUM((home=V35)*(homescore&gt;visitorscore),(visitor=V35)*(visitorscore&gt;homescore))</f>
        <v>3</v>
      </c>
      <c r="Y35" s="25">
        <f t="array" ref="Y35">SUM((home=V35)*(homescore=visitorscore)*ISNUMBER(visitorscore),(visitor=V35)*(visitorscore=homescore)*ISNUMBER(homescore))</f>
        <v>7</v>
      </c>
      <c r="Z35" s="25">
        <f t="array" ref="Z35">SUM((home=V35)*(homescore&lt;visitorscore),(visitor=V35)*(visitorscore&lt;homescore))</f>
        <v>3</v>
      </c>
      <c r="AA35" s="9">
        <f t="shared" ca="1" si="30"/>
        <v>39</v>
      </c>
      <c r="AB35" s="10">
        <f t="shared" ca="1" si="31"/>
        <v>41</v>
      </c>
      <c r="AC35" s="16">
        <f t="shared" ca="1" si="18"/>
        <v>-2</v>
      </c>
      <c r="AD35" s="9">
        <f t="shared" si="19"/>
        <v>13</v>
      </c>
      <c r="AE35" s="2">
        <f t="shared" ca="1" si="20"/>
        <v>12999980039</v>
      </c>
      <c r="AG35" s="9">
        <f t="shared" ca="1" si="21"/>
        <v>233</v>
      </c>
      <c r="AH35" s="9">
        <f t="shared" ca="1" si="14"/>
        <v>242</v>
      </c>
    </row>
    <row r="36" spans="1:34" x14ac:dyDescent="0.35">
      <c r="A36" s="23">
        <v>19</v>
      </c>
      <c r="B36" s="70" t="s">
        <v>81</v>
      </c>
      <c r="C36" s="72">
        <v>6</v>
      </c>
      <c r="D36" s="72" t="s">
        <v>0</v>
      </c>
      <c r="E36" s="72">
        <v>1</v>
      </c>
      <c r="F36" s="91" t="s">
        <v>87</v>
      </c>
      <c r="G36" s="91"/>
      <c r="H36" s="91"/>
      <c r="I36" s="91"/>
      <c r="J36" s="91"/>
      <c r="K36" s="91"/>
      <c r="L36" s="23" t="s">
        <v>76</v>
      </c>
      <c r="M36" s="27">
        <v>26</v>
      </c>
      <c r="N36" s="28" t="s">
        <v>0</v>
      </c>
      <c r="O36" s="29">
        <v>17</v>
      </c>
      <c r="P36" s="24" t="s">
        <v>77</v>
      </c>
      <c r="Q36" s="59" t="s">
        <v>129</v>
      </c>
    </row>
    <row r="37" spans="1:34" x14ac:dyDescent="0.35">
      <c r="A37" s="50">
        <v>20</v>
      </c>
      <c r="B37" s="71" t="s">
        <v>83</v>
      </c>
      <c r="C37" s="52">
        <v>2</v>
      </c>
      <c r="D37" s="52" t="s">
        <v>0</v>
      </c>
      <c r="E37" s="52">
        <v>6</v>
      </c>
      <c r="F37" s="92" t="s">
        <v>81</v>
      </c>
      <c r="G37" s="92"/>
      <c r="H37" s="92"/>
      <c r="I37" s="92"/>
      <c r="J37" s="92"/>
      <c r="K37" s="92"/>
      <c r="L37" s="50" t="s">
        <v>76</v>
      </c>
      <c r="M37" s="54">
        <v>20</v>
      </c>
      <c r="N37" s="55" t="s">
        <v>0</v>
      </c>
      <c r="O37" s="56">
        <v>24</v>
      </c>
      <c r="P37" s="57" t="s">
        <v>77</v>
      </c>
      <c r="Q37" s="60" t="s">
        <v>129</v>
      </c>
    </row>
    <row r="38" spans="1:34" x14ac:dyDescent="0.35">
      <c r="A38" s="23">
        <v>21</v>
      </c>
      <c r="B38" s="70" t="s">
        <v>84</v>
      </c>
      <c r="C38" s="72">
        <v>4</v>
      </c>
      <c r="D38" s="72" t="s">
        <v>0</v>
      </c>
      <c r="E38" s="72">
        <v>4</v>
      </c>
      <c r="F38" s="91" t="s">
        <v>88</v>
      </c>
      <c r="G38" s="91"/>
      <c r="H38" s="91"/>
      <c r="I38" s="91"/>
      <c r="J38" s="91"/>
      <c r="K38" s="91"/>
      <c r="L38" s="23" t="s">
        <v>76</v>
      </c>
      <c r="M38" s="27">
        <v>25</v>
      </c>
      <c r="N38" s="28" t="s">
        <v>0</v>
      </c>
      <c r="O38" s="29">
        <v>28</v>
      </c>
      <c r="P38" s="24" t="s">
        <v>77</v>
      </c>
      <c r="Q38" s="59" t="s">
        <v>129</v>
      </c>
    </row>
    <row r="39" spans="1:34" x14ac:dyDescent="0.35">
      <c r="A39" s="50">
        <v>22</v>
      </c>
      <c r="B39" s="71" t="s">
        <v>88</v>
      </c>
      <c r="C39" s="52">
        <v>5</v>
      </c>
      <c r="D39" s="52" t="s">
        <v>0</v>
      </c>
      <c r="E39" s="52">
        <v>3</v>
      </c>
      <c r="F39" s="92" t="s">
        <v>85</v>
      </c>
      <c r="G39" s="92"/>
      <c r="H39" s="92"/>
      <c r="I39" s="92"/>
      <c r="J39" s="92"/>
      <c r="K39" s="92"/>
      <c r="L39" s="50" t="s">
        <v>76</v>
      </c>
      <c r="M39" s="54">
        <v>29</v>
      </c>
      <c r="N39" s="55" t="s">
        <v>0</v>
      </c>
      <c r="O39" s="56">
        <v>24</v>
      </c>
      <c r="P39" s="57" t="s">
        <v>77</v>
      </c>
      <c r="Q39" s="60" t="s">
        <v>129</v>
      </c>
    </row>
    <row r="40" spans="1:34" x14ac:dyDescent="0.35">
      <c r="A40" s="23">
        <v>23</v>
      </c>
      <c r="B40" s="70" t="s">
        <v>84</v>
      </c>
      <c r="C40" s="72">
        <v>3</v>
      </c>
      <c r="D40" s="72" t="s">
        <v>0</v>
      </c>
      <c r="E40" s="72">
        <v>3</v>
      </c>
      <c r="F40" s="91" t="s">
        <v>82</v>
      </c>
      <c r="G40" s="91"/>
      <c r="H40" s="91"/>
      <c r="I40" s="91"/>
      <c r="J40" s="91"/>
      <c r="K40" s="91"/>
      <c r="L40" s="23" t="s">
        <v>76</v>
      </c>
      <c r="M40" s="27">
        <v>15</v>
      </c>
      <c r="N40" s="28" t="s">
        <v>0</v>
      </c>
      <c r="O40" s="29">
        <v>13</v>
      </c>
      <c r="P40" s="24" t="s">
        <v>77</v>
      </c>
      <c r="Q40" s="59" t="s">
        <v>129</v>
      </c>
    </row>
    <row r="41" spans="1:34" x14ac:dyDescent="0.35">
      <c r="A41" s="50">
        <v>24</v>
      </c>
      <c r="B41" s="71" t="s">
        <v>85</v>
      </c>
      <c r="C41" s="52">
        <v>2</v>
      </c>
      <c r="D41" s="52" t="s">
        <v>0</v>
      </c>
      <c r="E41" s="52">
        <v>2</v>
      </c>
      <c r="F41" s="92" t="s">
        <v>82</v>
      </c>
      <c r="G41" s="92"/>
      <c r="H41" s="92"/>
      <c r="I41" s="92"/>
      <c r="J41" s="92"/>
      <c r="K41" s="92"/>
      <c r="L41" s="50" t="s">
        <v>76</v>
      </c>
      <c r="M41" s="54">
        <v>14</v>
      </c>
      <c r="N41" s="55" t="s">
        <v>0</v>
      </c>
      <c r="O41" s="56">
        <v>9</v>
      </c>
      <c r="P41" s="57" t="s">
        <v>77</v>
      </c>
      <c r="Q41" s="60" t="s">
        <v>129</v>
      </c>
    </row>
    <row r="42" spans="1:34" x14ac:dyDescent="0.35">
      <c r="A42" s="23">
        <v>25</v>
      </c>
      <c r="B42" s="70" t="s">
        <v>88</v>
      </c>
      <c r="C42" s="72">
        <v>4</v>
      </c>
      <c r="D42" s="72" t="s">
        <v>0</v>
      </c>
      <c r="E42" s="72">
        <v>3</v>
      </c>
      <c r="F42" s="91" t="s">
        <v>84</v>
      </c>
      <c r="G42" s="91"/>
      <c r="H42" s="91"/>
      <c r="I42" s="91"/>
      <c r="J42" s="91"/>
      <c r="K42" s="91"/>
      <c r="L42" s="23" t="s">
        <v>76</v>
      </c>
      <c r="M42" s="27">
        <v>33</v>
      </c>
      <c r="N42" s="28" t="s">
        <v>0</v>
      </c>
      <c r="O42" s="29">
        <v>35</v>
      </c>
      <c r="P42" s="24" t="s">
        <v>77</v>
      </c>
      <c r="Q42" s="59" t="s">
        <v>129</v>
      </c>
    </row>
    <row r="43" spans="1:34" x14ac:dyDescent="0.35">
      <c r="A43" s="50">
        <v>26</v>
      </c>
      <c r="B43" s="71" t="s">
        <v>85</v>
      </c>
      <c r="C43" s="52">
        <v>6</v>
      </c>
      <c r="D43" s="52" t="s">
        <v>0</v>
      </c>
      <c r="E43" s="52">
        <v>2</v>
      </c>
      <c r="F43" s="92" t="s">
        <v>84</v>
      </c>
      <c r="G43" s="92"/>
      <c r="H43" s="92"/>
      <c r="I43" s="92"/>
      <c r="J43" s="92"/>
      <c r="K43" s="92"/>
      <c r="L43" s="50" t="s">
        <v>76</v>
      </c>
      <c r="M43" s="54">
        <v>36</v>
      </c>
      <c r="N43" s="55" t="s">
        <v>0</v>
      </c>
      <c r="O43" s="56">
        <v>19</v>
      </c>
      <c r="P43" s="57" t="s">
        <v>77</v>
      </c>
      <c r="Q43" s="60" t="s">
        <v>129</v>
      </c>
    </row>
    <row r="44" spans="1:34" x14ac:dyDescent="0.35">
      <c r="A44" s="23">
        <v>27</v>
      </c>
      <c r="B44" s="70" t="s">
        <v>82</v>
      </c>
      <c r="C44" s="72">
        <v>4</v>
      </c>
      <c r="D44" s="72" t="s">
        <v>0</v>
      </c>
      <c r="E44" s="72">
        <v>3</v>
      </c>
      <c r="F44" s="91" t="s">
        <v>88</v>
      </c>
      <c r="G44" s="91"/>
      <c r="H44" s="91"/>
      <c r="I44" s="91"/>
      <c r="J44" s="91"/>
      <c r="K44" s="91"/>
      <c r="L44" s="23" t="s">
        <v>76</v>
      </c>
      <c r="M44" s="27">
        <v>19</v>
      </c>
      <c r="N44" s="28" t="s">
        <v>0</v>
      </c>
      <c r="O44" s="29">
        <v>25</v>
      </c>
      <c r="P44" s="24" t="s">
        <v>77</v>
      </c>
      <c r="Q44" s="59" t="s">
        <v>129</v>
      </c>
    </row>
    <row r="45" spans="1:34" x14ac:dyDescent="0.35">
      <c r="A45" s="50">
        <v>28</v>
      </c>
      <c r="B45" s="71" t="s">
        <v>82</v>
      </c>
      <c r="C45" s="52">
        <v>4</v>
      </c>
      <c r="D45" s="52" t="s">
        <v>0</v>
      </c>
      <c r="E45" s="52">
        <v>5</v>
      </c>
      <c r="F45" s="92" t="s">
        <v>89</v>
      </c>
      <c r="G45" s="92"/>
      <c r="H45" s="92"/>
      <c r="I45" s="92"/>
      <c r="J45" s="92"/>
      <c r="K45" s="92"/>
      <c r="L45" s="50" t="s">
        <v>76</v>
      </c>
      <c r="M45" s="54">
        <v>16</v>
      </c>
      <c r="N45" s="55" t="s">
        <v>0</v>
      </c>
      <c r="O45" s="56">
        <v>25</v>
      </c>
      <c r="P45" s="57" t="s">
        <v>77</v>
      </c>
      <c r="Q45" s="60" t="s">
        <v>147</v>
      </c>
    </row>
    <row r="46" spans="1:34" x14ac:dyDescent="0.35">
      <c r="A46" s="23">
        <v>29</v>
      </c>
      <c r="B46" s="70" t="s">
        <v>82</v>
      </c>
      <c r="C46" s="72">
        <v>5</v>
      </c>
      <c r="D46" s="72" t="s">
        <v>0</v>
      </c>
      <c r="E46" s="72">
        <v>3</v>
      </c>
      <c r="F46" s="91" t="s">
        <v>86</v>
      </c>
      <c r="G46" s="91"/>
      <c r="H46" s="91"/>
      <c r="I46" s="91"/>
      <c r="J46" s="91"/>
      <c r="K46" s="91"/>
      <c r="L46" s="23" t="s">
        <v>76</v>
      </c>
      <c r="M46" s="27">
        <v>23</v>
      </c>
      <c r="N46" s="28" t="s">
        <v>0</v>
      </c>
      <c r="O46" s="29">
        <v>26</v>
      </c>
      <c r="P46" s="24" t="s">
        <v>77</v>
      </c>
      <c r="Q46" s="59" t="s">
        <v>147</v>
      </c>
    </row>
    <row r="47" spans="1:34" x14ac:dyDescent="0.35">
      <c r="A47" s="50">
        <v>30</v>
      </c>
      <c r="B47" s="71" t="s">
        <v>89</v>
      </c>
      <c r="C47" s="52">
        <v>4</v>
      </c>
      <c r="D47" s="52" t="s">
        <v>0</v>
      </c>
      <c r="E47" s="52">
        <v>4</v>
      </c>
      <c r="F47" s="92" t="s">
        <v>82</v>
      </c>
      <c r="G47" s="92"/>
      <c r="H47" s="92"/>
      <c r="I47" s="92"/>
      <c r="J47" s="92"/>
      <c r="K47" s="92"/>
      <c r="L47" s="50" t="s">
        <v>76</v>
      </c>
      <c r="M47" s="54">
        <v>16</v>
      </c>
      <c r="N47" s="55" t="s">
        <v>0</v>
      </c>
      <c r="O47" s="56">
        <v>17</v>
      </c>
      <c r="P47" s="57" t="s">
        <v>77</v>
      </c>
      <c r="Q47" s="60" t="s">
        <v>147</v>
      </c>
    </row>
    <row r="48" spans="1:34" x14ac:dyDescent="0.35">
      <c r="A48" s="23">
        <v>31</v>
      </c>
      <c r="B48" s="70" t="s">
        <v>86</v>
      </c>
      <c r="C48" s="72">
        <v>3</v>
      </c>
      <c r="D48" s="72" t="s">
        <v>0</v>
      </c>
      <c r="E48" s="72">
        <v>5</v>
      </c>
      <c r="F48" s="91" t="s">
        <v>82</v>
      </c>
      <c r="G48" s="91"/>
      <c r="H48" s="91"/>
      <c r="I48" s="91"/>
      <c r="J48" s="91"/>
      <c r="K48" s="91"/>
      <c r="L48" s="23" t="s">
        <v>76</v>
      </c>
      <c r="M48" s="27">
        <v>29</v>
      </c>
      <c r="N48" s="28" t="s">
        <v>0</v>
      </c>
      <c r="O48" s="29">
        <v>26</v>
      </c>
      <c r="P48" s="24" t="s">
        <v>77</v>
      </c>
      <c r="Q48" s="59" t="s">
        <v>147</v>
      </c>
    </row>
    <row r="49" spans="1:17" x14ac:dyDescent="0.35">
      <c r="A49" s="50">
        <v>32</v>
      </c>
      <c r="B49" s="81" t="s">
        <v>86</v>
      </c>
      <c r="C49" s="52">
        <v>2</v>
      </c>
      <c r="D49" s="52" t="s">
        <v>0</v>
      </c>
      <c r="E49" s="52">
        <v>4</v>
      </c>
      <c r="F49" s="92" t="s">
        <v>89</v>
      </c>
      <c r="G49" s="92"/>
      <c r="H49" s="92"/>
      <c r="I49" s="92"/>
      <c r="J49" s="92"/>
      <c r="K49" s="92"/>
      <c r="L49" s="50" t="s">
        <v>76</v>
      </c>
      <c r="M49" s="54">
        <v>14</v>
      </c>
      <c r="N49" s="55" t="s">
        <v>0</v>
      </c>
      <c r="O49" s="56">
        <v>15</v>
      </c>
      <c r="P49" s="57" t="s">
        <v>77</v>
      </c>
      <c r="Q49" s="60" t="s">
        <v>147</v>
      </c>
    </row>
    <row r="50" spans="1:17" x14ac:dyDescent="0.35">
      <c r="A50" s="23">
        <v>33</v>
      </c>
      <c r="B50" s="82" t="s">
        <v>87</v>
      </c>
      <c r="C50" s="83">
        <v>1</v>
      </c>
      <c r="D50" s="83" t="s">
        <v>0</v>
      </c>
      <c r="E50" s="83">
        <v>4</v>
      </c>
      <c r="F50" s="91" t="s">
        <v>84</v>
      </c>
      <c r="G50" s="91"/>
      <c r="H50" s="91"/>
      <c r="I50" s="91"/>
      <c r="J50" s="91"/>
      <c r="K50" s="91"/>
      <c r="L50" s="23" t="s">
        <v>76</v>
      </c>
      <c r="M50" s="27">
        <v>18</v>
      </c>
      <c r="N50" s="28" t="s">
        <v>0</v>
      </c>
      <c r="O50" s="29">
        <v>31</v>
      </c>
      <c r="P50" s="24" t="s">
        <v>77</v>
      </c>
      <c r="Q50" s="59" t="s">
        <v>147</v>
      </c>
    </row>
    <row r="51" spans="1:17" x14ac:dyDescent="0.35">
      <c r="A51" s="50">
        <v>34</v>
      </c>
      <c r="B51" s="81" t="s">
        <v>87</v>
      </c>
      <c r="C51" s="52">
        <v>4</v>
      </c>
      <c r="D51" s="52" t="s">
        <v>0</v>
      </c>
      <c r="E51" s="52">
        <v>2</v>
      </c>
      <c r="F51" s="92" t="s">
        <v>88</v>
      </c>
      <c r="G51" s="92"/>
      <c r="H51" s="92"/>
      <c r="I51" s="92"/>
      <c r="J51" s="92"/>
      <c r="K51" s="92"/>
      <c r="L51" s="50" t="s">
        <v>76</v>
      </c>
      <c r="M51" s="54">
        <v>21</v>
      </c>
      <c r="N51" s="55" t="s">
        <v>0</v>
      </c>
      <c r="O51" s="56">
        <v>23</v>
      </c>
      <c r="P51" s="57" t="s">
        <v>77</v>
      </c>
      <c r="Q51" s="60" t="s">
        <v>147</v>
      </c>
    </row>
    <row r="52" spans="1:17" x14ac:dyDescent="0.35">
      <c r="A52" s="23">
        <v>35</v>
      </c>
      <c r="B52" s="82" t="s">
        <v>88</v>
      </c>
      <c r="C52" s="83">
        <v>4</v>
      </c>
      <c r="D52" s="83" t="s">
        <v>0</v>
      </c>
      <c r="E52" s="83">
        <v>3</v>
      </c>
      <c r="F52" s="91" t="s">
        <v>87</v>
      </c>
      <c r="G52" s="91"/>
      <c r="H52" s="91"/>
      <c r="I52" s="91"/>
      <c r="J52" s="91"/>
      <c r="K52" s="91"/>
      <c r="L52" s="23" t="s">
        <v>76</v>
      </c>
      <c r="M52" s="27">
        <v>22</v>
      </c>
      <c r="N52" s="28" t="s">
        <v>0</v>
      </c>
      <c r="O52" s="29">
        <v>21</v>
      </c>
      <c r="P52" s="24" t="s">
        <v>77</v>
      </c>
      <c r="Q52" s="59" t="s">
        <v>147</v>
      </c>
    </row>
    <row r="53" spans="1:17" x14ac:dyDescent="0.35">
      <c r="A53" s="50">
        <v>36</v>
      </c>
      <c r="B53" s="81" t="s">
        <v>85</v>
      </c>
      <c r="C53" s="52">
        <v>3</v>
      </c>
      <c r="D53" s="52" t="s">
        <v>0</v>
      </c>
      <c r="E53" s="52">
        <v>4</v>
      </c>
      <c r="F53" s="92" t="s">
        <v>88</v>
      </c>
      <c r="G53" s="92"/>
      <c r="H53" s="92"/>
      <c r="I53" s="92"/>
      <c r="J53" s="92"/>
      <c r="K53" s="92"/>
      <c r="L53" s="50" t="s">
        <v>76</v>
      </c>
      <c r="M53" s="54">
        <v>15</v>
      </c>
      <c r="N53" s="55" t="s">
        <v>0</v>
      </c>
      <c r="O53" s="56">
        <v>30</v>
      </c>
      <c r="P53" s="57" t="s">
        <v>77</v>
      </c>
      <c r="Q53" s="60" t="s">
        <v>147</v>
      </c>
    </row>
    <row r="54" spans="1:17" x14ac:dyDescent="0.35">
      <c r="A54" s="23">
        <v>37</v>
      </c>
      <c r="B54" s="82" t="s">
        <v>84</v>
      </c>
      <c r="C54" s="83">
        <v>2</v>
      </c>
      <c r="D54" s="83" t="s">
        <v>0</v>
      </c>
      <c r="E54" s="83">
        <v>5</v>
      </c>
      <c r="F54" s="91" t="s">
        <v>87</v>
      </c>
      <c r="G54" s="91"/>
      <c r="H54" s="91"/>
      <c r="I54" s="91"/>
      <c r="J54" s="91"/>
      <c r="K54" s="91"/>
      <c r="L54" s="23" t="s">
        <v>76</v>
      </c>
      <c r="M54" s="27">
        <v>16</v>
      </c>
      <c r="N54" s="28" t="s">
        <v>0</v>
      </c>
      <c r="O54" s="29">
        <v>20</v>
      </c>
      <c r="P54" s="24" t="s">
        <v>77</v>
      </c>
      <c r="Q54" s="59" t="s">
        <v>147</v>
      </c>
    </row>
    <row r="55" spans="1:17" x14ac:dyDescent="0.35">
      <c r="A55" s="50">
        <v>38</v>
      </c>
      <c r="B55" s="81" t="s">
        <v>85</v>
      </c>
      <c r="C55" s="52">
        <v>5</v>
      </c>
      <c r="D55" s="52" t="s">
        <v>0</v>
      </c>
      <c r="E55" s="52">
        <v>4</v>
      </c>
      <c r="F55" s="92" t="s">
        <v>87</v>
      </c>
      <c r="G55" s="92"/>
      <c r="H55" s="92"/>
      <c r="I55" s="92"/>
      <c r="J55" s="92"/>
      <c r="K55" s="92"/>
      <c r="L55" s="50" t="s">
        <v>76</v>
      </c>
      <c r="M55" s="54">
        <v>18</v>
      </c>
      <c r="N55" s="55" t="s">
        <v>0</v>
      </c>
      <c r="O55" s="56">
        <v>13</v>
      </c>
      <c r="P55" s="57" t="s">
        <v>77</v>
      </c>
      <c r="Q55" s="60" t="s">
        <v>147</v>
      </c>
    </row>
    <row r="56" spans="1:17" x14ac:dyDescent="0.35">
      <c r="A56" s="23">
        <v>39</v>
      </c>
      <c r="B56" s="85" t="s">
        <v>85</v>
      </c>
      <c r="C56" s="86">
        <v>3</v>
      </c>
      <c r="D56" s="86" t="s">
        <v>0</v>
      </c>
      <c r="E56" s="86">
        <v>6</v>
      </c>
      <c r="F56" s="91" t="s">
        <v>81</v>
      </c>
      <c r="G56" s="91"/>
      <c r="H56" s="91"/>
      <c r="I56" s="91"/>
      <c r="J56" s="91"/>
      <c r="K56" s="91"/>
      <c r="L56" s="23" t="s">
        <v>76</v>
      </c>
      <c r="M56" s="27">
        <v>23</v>
      </c>
      <c r="N56" s="28" t="s">
        <v>0</v>
      </c>
      <c r="O56" s="29">
        <v>23</v>
      </c>
      <c r="P56" s="24" t="s">
        <v>77</v>
      </c>
      <c r="Q56" s="59" t="s">
        <v>147</v>
      </c>
    </row>
    <row r="57" spans="1:17" x14ac:dyDescent="0.35">
      <c r="A57" s="50">
        <v>40</v>
      </c>
      <c r="B57" s="84" t="s">
        <v>81</v>
      </c>
      <c r="C57" s="52">
        <v>5</v>
      </c>
      <c r="D57" s="52" t="s">
        <v>0</v>
      </c>
      <c r="E57" s="52">
        <v>2</v>
      </c>
      <c r="F57" s="92" t="s">
        <v>85</v>
      </c>
      <c r="G57" s="92"/>
      <c r="H57" s="92"/>
      <c r="I57" s="92"/>
      <c r="J57" s="92"/>
      <c r="K57" s="92"/>
      <c r="L57" s="50" t="s">
        <v>76</v>
      </c>
      <c r="M57" s="54">
        <v>21</v>
      </c>
      <c r="N57" s="55" t="s">
        <v>0</v>
      </c>
      <c r="O57" s="56">
        <v>19</v>
      </c>
      <c r="P57" s="57" t="s">
        <v>77</v>
      </c>
      <c r="Q57" s="60" t="s">
        <v>147</v>
      </c>
    </row>
    <row r="58" spans="1:17" x14ac:dyDescent="0.35">
      <c r="A58" s="23">
        <v>41</v>
      </c>
      <c r="B58" s="85" t="s">
        <v>84</v>
      </c>
      <c r="C58" s="86">
        <v>4</v>
      </c>
      <c r="D58" s="86" t="s">
        <v>0</v>
      </c>
      <c r="E58" s="86">
        <v>2</v>
      </c>
      <c r="F58" s="91" t="s">
        <v>81</v>
      </c>
      <c r="G58" s="91"/>
      <c r="H58" s="91"/>
      <c r="I58" s="91"/>
      <c r="J58" s="91"/>
      <c r="K58" s="91"/>
      <c r="L58" s="23" t="s">
        <v>76</v>
      </c>
      <c r="M58" s="27">
        <v>25</v>
      </c>
      <c r="N58" s="28" t="s">
        <v>0</v>
      </c>
      <c r="O58" s="29">
        <v>15</v>
      </c>
      <c r="P58" s="24" t="s">
        <v>77</v>
      </c>
      <c r="Q58" s="59" t="s">
        <v>147</v>
      </c>
    </row>
    <row r="59" spans="1:17" x14ac:dyDescent="0.35">
      <c r="A59" s="50">
        <v>42</v>
      </c>
      <c r="B59" s="84" t="s">
        <v>81</v>
      </c>
      <c r="C59" s="52">
        <v>4</v>
      </c>
      <c r="D59" s="52" t="s">
        <v>0</v>
      </c>
      <c r="E59" s="52">
        <v>4</v>
      </c>
      <c r="F59" s="92" t="s">
        <v>84</v>
      </c>
      <c r="G59" s="92"/>
      <c r="H59" s="92"/>
      <c r="I59" s="92"/>
      <c r="J59" s="92"/>
      <c r="K59" s="92"/>
      <c r="L59" s="50" t="s">
        <v>76</v>
      </c>
      <c r="M59" s="54">
        <v>20</v>
      </c>
      <c r="N59" s="55" t="s">
        <v>0</v>
      </c>
      <c r="O59" s="56">
        <v>19</v>
      </c>
      <c r="P59" s="57" t="s">
        <v>77</v>
      </c>
      <c r="Q59" s="60" t="s">
        <v>147</v>
      </c>
    </row>
    <row r="60" spans="1:17" x14ac:dyDescent="0.35">
      <c r="A60" s="23">
        <v>43</v>
      </c>
      <c r="B60" s="87" t="s">
        <v>86</v>
      </c>
      <c r="C60" s="89">
        <v>1</v>
      </c>
      <c r="D60" s="89" t="s">
        <v>0</v>
      </c>
      <c r="E60" s="89">
        <v>4</v>
      </c>
      <c r="F60" s="91" t="s">
        <v>81</v>
      </c>
      <c r="G60" s="91"/>
      <c r="H60" s="91"/>
      <c r="I60" s="91"/>
      <c r="J60" s="91"/>
      <c r="K60" s="91"/>
      <c r="L60" s="23" t="s">
        <v>76</v>
      </c>
      <c r="M60" s="27">
        <v>15</v>
      </c>
      <c r="N60" s="28" t="s">
        <v>0</v>
      </c>
      <c r="O60" s="29">
        <v>24</v>
      </c>
      <c r="P60" s="24" t="s">
        <v>77</v>
      </c>
      <c r="Q60" s="59" t="s">
        <v>160</v>
      </c>
    </row>
    <row r="61" spans="1:17" x14ac:dyDescent="0.35">
      <c r="A61" s="50">
        <v>44</v>
      </c>
      <c r="B61" s="88" t="s">
        <v>82</v>
      </c>
      <c r="C61" s="52">
        <v>3</v>
      </c>
      <c r="D61" s="52" t="s">
        <v>0</v>
      </c>
      <c r="E61" s="52">
        <v>2</v>
      </c>
      <c r="F61" s="92" t="s">
        <v>85</v>
      </c>
      <c r="G61" s="92"/>
      <c r="H61" s="92"/>
      <c r="I61" s="92"/>
      <c r="J61" s="92"/>
      <c r="K61" s="92"/>
      <c r="L61" s="50" t="s">
        <v>76</v>
      </c>
      <c r="M61" s="54">
        <v>18</v>
      </c>
      <c r="N61" s="55" t="s">
        <v>0</v>
      </c>
      <c r="O61" s="56">
        <v>16</v>
      </c>
      <c r="P61" s="57" t="s">
        <v>77</v>
      </c>
      <c r="Q61" s="60" t="s">
        <v>160</v>
      </c>
    </row>
    <row r="62" spans="1:17" x14ac:dyDescent="0.35">
      <c r="A62" s="23">
        <v>45</v>
      </c>
      <c r="B62" s="87" t="s">
        <v>83</v>
      </c>
      <c r="C62" s="89">
        <v>5</v>
      </c>
      <c r="D62" s="89" t="s">
        <v>0</v>
      </c>
      <c r="E62" s="89">
        <v>4</v>
      </c>
      <c r="F62" s="91" t="s">
        <v>88</v>
      </c>
      <c r="G62" s="91"/>
      <c r="H62" s="91"/>
      <c r="I62" s="91"/>
      <c r="J62" s="91"/>
      <c r="K62" s="91"/>
      <c r="L62" s="23" t="s">
        <v>76</v>
      </c>
      <c r="M62" s="27">
        <v>19</v>
      </c>
      <c r="N62" s="28" t="s">
        <v>0</v>
      </c>
      <c r="O62" s="29">
        <v>27</v>
      </c>
      <c r="P62" s="24" t="s">
        <v>77</v>
      </c>
      <c r="Q62" s="59" t="s">
        <v>160</v>
      </c>
    </row>
    <row r="63" spans="1:17" x14ac:dyDescent="0.35">
      <c r="A63" s="50">
        <v>46</v>
      </c>
      <c r="B63" s="88" t="s">
        <v>89</v>
      </c>
      <c r="C63" s="52">
        <v>3</v>
      </c>
      <c r="D63" s="52" t="s">
        <v>0</v>
      </c>
      <c r="E63" s="52">
        <v>3</v>
      </c>
      <c r="F63" s="92" t="s">
        <v>87</v>
      </c>
      <c r="G63" s="92"/>
      <c r="H63" s="92"/>
      <c r="I63" s="92"/>
      <c r="J63" s="92"/>
      <c r="K63" s="92"/>
      <c r="L63" s="50" t="s">
        <v>76</v>
      </c>
      <c r="M63" s="54">
        <v>17</v>
      </c>
      <c r="N63" s="55" t="s">
        <v>0</v>
      </c>
      <c r="O63" s="56">
        <v>19</v>
      </c>
      <c r="P63" s="57" t="s">
        <v>77</v>
      </c>
      <c r="Q63" s="60" t="s">
        <v>160</v>
      </c>
    </row>
    <row r="64" spans="1:17" x14ac:dyDescent="0.35">
      <c r="A64" s="23">
        <v>47</v>
      </c>
      <c r="B64" s="87" t="s">
        <v>86</v>
      </c>
      <c r="C64" s="89">
        <v>6</v>
      </c>
      <c r="D64" s="89" t="s">
        <v>0</v>
      </c>
      <c r="E64" s="89">
        <v>2</v>
      </c>
      <c r="F64" s="91" t="s">
        <v>83</v>
      </c>
      <c r="G64" s="91"/>
      <c r="H64" s="91"/>
      <c r="I64" s="91"/>
      <c r="J64" s="91"/>
      <c r="K64" s="91"/>
      <c r="L64" s="23" t="s">
        <v>76</v>
      </c>
      <c r="M64" s="27">
        <v>24</v>
      </c>
      <c r="N64" s="28" t="s">
        <v>0</v>
      </c>
      <c r="O64" s="29">
        <v>18</v>
      </c>
      <c r="P64" s="24" t="s">
        <v>77</v>
      </c>
      <c r="Q64" s="59" t="s">
        <v>160</v>
      </c>
    </row>
    <row r="65" spans="1:17" x14ac:dyDescent="0.35">
      <c r="A65" s="50">
        <v>48</v>
      </c>
      <c r="B65" s="90" t="s">
        <v>89</v>
      </c>
      <c r="C65" s="52">
        <v>3</v>
      </c>
      <c r="D65" s="52" t="s">
        <v>0</v>
      </c>
      <c r="E65" s="52">
        <v>3</v>
      </c>
      <c r="F65" s="92" t="s">
        <v>81</v>
      </c>
      <c r="G65" s="92"/>
      <c r="H65" s="92"/>
      <c r="I65" s="92"/>
      <c r="J65" s="92"/>
      <c r="K65" s="92"/>
      <c r="L65" s="50" t="s">
        <v>76</v>
      </c>
      <c r="M65" s="54">
        <v>26</v>
      </c>
      <c r="N65" s="55" t="s">
        <v>0</v>
      </c>
      <c r="O65" s="56">
        <v>30</v>
      </c>
      <c r="P65" s="57" t="s">
        <v>77</v>
      </c>
      <c r="Q65" s="60" t="s">
        <v>160</v>
      </c>
    </row>
    <row r="66" spans="1:17" x14ac:dyDescent="0.35">
      <c r="A66" s="23">
        <v>49</v>
      </c>
      <c r="B66" s="87" t="s">
        <v>85</v>
      </c>
      <c r="C66" s="89">
        <v>2</v>
      </c>
      <c r="D66" s="89" t="s">
        <v>0</v>
      </c>
      <c r="E66" s="89">
        <v>3</v>
      </c>
      <c r="F66" s="91" t="s">
        <v>89</v>
      </c>
      <c r="G66" s="91"/>
      <c r="H66" s="91"/>
      <c r="I66" s="91"/>
      <c r="J66" s="91"/>
      <c r="K66" s="91"/>
      <c r="L66" s="23" t="s">
        <v>76</v>
      </c>
      <c r="M66" s="27">
        <v>16</v>
      </c>
      <c r="N66" s="28" t="s">
        <v>0</v>
      </c>
      <c r="O66" s="29">
        <v>20</v>
      </c>
      <c r="P66" s="24" t="s">
        <v>77</v>
      </c>
      <c r="Q66" s="59" t="s">
        <v>160</v>
      </c>
    </row>
    <row r="67" spans="1:17" x14ac:dyDescent="0.35">
      <c r="A67" s="50">
        <v>50</v>
      </c>
      <c r="B67" s="88" t="s">
        <v>81</v>
      </c>
      <c r="C67" s="52">
        <v>3</v>
      </c>
      <c r="D67" s="52" t="s">
        <v>0</v>
      </c>
      <c r="E67" s="52">
        <v>1</v>
      </c>
      <c r="F67" s="92" t="s">
        <v>89</v>
      </c>
      <c r="G67" s="92"/>
      <c r="H67" s="92"/>
      <c r="I67" s="92"/>
      <c r="J67" s="92"/>
      <c r="K67" s="92"/>
      <c r="L67" s="50" t="s">
        <v>76</v>
      </c>
      <c r="M67" s="54">
        <v>18</v>
      </c>
      <c r="N67" s="55" t="s">
        <v>0</v>
      </c>
      <c r="O67" s="56">
        <v>14</v>
      </c>
      <c r="P67" s="57" t="s">
        <v>77</v>
      </c>
      <c r="Q67" s="60" t="s">
        <v>160</v>
      </c>
    </row>
    <row r="68" spans="1:17" x14ac:dyDescent="0.35">
      <c r="A68" s="23">
        <v>51</v>
      </c>
      <c r="B68" s="87" t="s">
        <v>86</v>
      </c>
      <c r="C68" s="89">
        <v>5</v>
      </c>
      <c r="D68" s="89" t="s">
        <v>0</v>
      </c>
      <c r="E68" s="89">
        <v>2</v>
      </c>
      <c r="F68" s="91" t="s">
        <v>87</v>
      </c>
      <c r="G68" s="91"/>
      <c r="H68" s="91"/>
      <c r="I68" s="91"/>
      <c r="J68" s="91"/>
      <c r="K68" s="91"/>
      <c r="L68" s="23" t="s">
        <v>76</v>
      </c>
      <c r="M68" s="27">
        <v>24</v>
      </c>
      <c r="N68" s="28" t="s">
        <v>0</v>
      </c>
      <c r="O68" s="29">
        <v>20</v>
      </c>
      <c r="P68" s="24" t="s">
        <v>77</v>
      </c>
      <c r="Q68" s="59" t="s">
        <v>160</v>
      </c>
    </row>
    <row r="69" spans="1:17" x14ac:dyDescent="0.35">
      <c r="A69" s="50">
        <v>52</v>
      </c>
      <c r="B69" s="88" t="s">
        <v>88</v>
      </c>
      <c r="C69" s="52">
        <v>4</v>
      </c>
      <c r="D69" s="52" t="s">
        <v>0</v>
      </c>
      <c r="E69" s="52">
        <v>1</v>
      </c>
      <c r="F69" s="92" t="s">
        <v>83</v>
      </c>
      <c r="G69" s="92"/>
      <c r="H69" s="92"/>
      <c r="I69" s="92"/>
      <c r="J69" s="92"/>
      <c r="K69" s="92"/>
      <c r="L69" s="50" t="s">
        <v>76</v>
      </c>
      <c r="M69" s="54">
        <v>32</v>
      </c>
      <c r="N69" s="55" t="s">
        <v>0</v>
      </c>
      <c r="O69" s="56">
        <v>20</v>
      </c>
      <c r="P69" s="57" t="s">
        <v>77</v>
      </c>
      <c r="Q69" s="60" t="s">
        <v>160</v>
      </c>
    </row>
    <row r="70" spans="1:17" x14ac:dyDescent="0.35">
      <c r="A70" s="23">
        <v>53</v>
      </c>
      <c r="B70" s="87" t="s">
        <v>87</v>
      </c>
      <c r="C70" s="89">
        <v>5</v>
      </c>
      <c r="D70" s="89" t="s">
        <v>0</v>
      </c>
      <c r="E70" s="89">
        <v>3</v>
      </c>
      <c r="F70" s="91" t="s">
        <v>89</v>
      </c>
      <c r="G70" s="91"/>
      <c r="H70" s="91"/>
      <c r="I70" s="91"/>
      <c r="J70" s="91"/>
      <c r="K70" s="91"/>
      <c r="L70" s="23" t="s">
        <v>76</v>
      </c>
      <c r="M70" s="27">
        <v>27</v>
      </c>
      <c r="N70" s="28" t="s">
        <v>0</v>
      </c>
      <c r="O70" s="29">
        <v>21</v>
      </c>
      <c r="P70" s="24" t="s">
        <v>77</v>
      </c>
      <c r="Q70" s="59" t="s">
        <v>160</v>
      </c>
    </row>
    <row r="71" spans="1:17" x14ac:dyDescent="0.35">
      <c r="A71" s="50">
        <v>54</v>
      </c>
      <c r="B71" s="88" t="s">
        <v>85</v>
      </c>
      <c r="C71" s="52">
        <v>1</v>
      </c>
      <c r="D71" s="52" t="s">
        <v>0</v>
      </c>
      <c r="E71" s="52">
        <v>6</v>
      </c>
      <c r="F71" s="92" t="s">
        <v>83</v>
      </c>
      <c r="G71" s="92"/>
      <c r="H71" s="92"/>
      <c r="I71" s="92"/>
      <c r="J71" s="92"/>
      <c r="K71" s="92"/>
      <c r="L71" s="50" t="s">
        <v>76</v>
      </c>
      <c r="M71" s="54">
        <v>18</v>
      </c>
      <c r="N71" s="55" t="s">
        <v>0</v>
      </c>
      <c r="O71" s="56">
        <v>30</v>
      </c>
      <c r="P71" s="57" t="s">
        <v>77</v>
      </c>
      <c r="Q71" s="60" t="s">
        <v>160</v>
      </c>
    </row>
    <row r="72" spans="1:17" x14ac:dyDescent="0.35">
      <c r="A72" s="23">
        <v>55</v>
      </c>
      <c r="B72" s="87" t="s">
        <v>83</v>
      </c>
      <c r="C72" s="89">
        <v>4</v>
      </c>
      <c r="D72" s="89" t="s">
        <v>0</v>
      </c>
      <c r="E72" s="89">
        <v>4</v>
      </c>
      <c r="F72" s="91" t="s">
        <v>82</v>
      </c>
      <c r="G72" s="91"/>
      <c r="H72" s="91"/>
      <c r="I72" s="91"/>
      <c r="J72" s="91"/>
      <c r="K72" s="91"/>
      <c r="L72" s="23" t="s">
        <v>76</v>
      </c>
      <c r="M72" s="27">
        <v>19</v>
      </c>
      <c r="N72" s="28" t="s">
        <v>0</v>
      </c>
      <c r="O72" s="29">
        <v>19</v>
      </c>
      <c r="P72" s="24" t="s">
        <v>77</v>
      </c>
      <c r="Q72" s="59" t="s">
        <v>160</v>
      </c>
    </row>
    <row r="73" spans="1:17" x14ac:dyDescent="0.35">
      <c r="A73" s="50">
        <v>56</v>
      </c>
      <c r="B73" s="88" t="s">
        <v>81</v>
      </c>
      <c r="C73" s="52">
        <v>3</v>
      </c>
      <c r="D73" s="52" t="s">
        <v>0</v>
      </c>
      <c r="E73" s="52">
        <v>4</v>
      </c>
      <c r="F73" s="92" t="s">
        <v>86</v>
      </c>
      <c r="G73" s="92"/>
      <c r="H73" s="92"/>
      <c r="I73" s="92"/>
      <c r="J73" s="92"/>
      <c r="K73" s="92"/>
      <c r="L73" s="50" t="s">
        <v>76</v>
      </c>
      <c r="M73" s="54">
        <v>25</v>
      </c>
      <c r="N73" s="55" t="s">
        <v>0</v>
      </c>
      <c r="O73" s="56">
        <v>26</v>
      </c>
      <c r="P73" s="57" t="s">
        <v>77</v>
      </c>
      <c r="Q73" s="60" t="s">
        <v>160</v>
      </c>
    </row>
    <row r="74" spans="1:17" x14ac:dyDescent="0.35">
      <c r="A74" s="23">
        <v>57</v>
      </c>
      <c r="B74" s="87" t="s">
        <v>87</v>
      </c>
      <c r="C74" s="89">
        <v>3</v>
      </c>
      <c r="D74" s="89" t="s">
        <v>0</v>
      </c>
      <c r="E74" s="89">
        <v>5</v>
      </c>
      <c r="F74" s="91" t="s">
        <v>86</v>
      </c>
      <c r="G74" s="91"/>
      <c r="H74" s="91"/>
      <c r="I74" s="91"/>
      <c r="J74" s="91"/>
      <c r="K74" s="91"/>
      <c r="L74" s="23" t="s">
        <v>76</v>
      </c>
      <c r="M74" s="27">
        <v>23</v>
      </c>
      <c r="N74" s="28" t="s">
        <v>0</v>
      </c>
      <c r="O74" s="29">
        <v>25</v>
      </c>
      <c r="P74" s="24" t="s">
        <v>77</v>
      </c>
      <c r="Q74" s="59" t="s">
        <v>160</v>
      </c>
    </row>
  </sheetData>
  <mergeCells count="71">
    <mergeCell ref="F21:K21"/>
    <mergeCell ref="F22:K22"/>
    <mergeCell ref="F23:K23"/>
    <mergeCell ref="F24:K24"/>
    <mergeCell ref="F25:K25"/>
    <mergeCell ref="C1:Q2"/>
    <mergeCell ref="F33:K33"/>
    <mergeCell ref="F34:K34"/>
    <mergeCell ref="F35:K35"/>
    <mergeCell ref="F36:K36"/>
    <mergeCell ref="F27:K27"/>
    <mergeCell ref="F28:K28"/>
    <mergeCell ref="F29:K29"/>
    <mergeCell ref="F30:K30"/>
    <mergeCell ref="F31:K31"/>
    <mergeCell ref="F32:K32"/>
    <mergeCell ref="F26:K26"/>
    <mergeCell ref="G5:I5"/>
    <mergeCell ref="F18:K18"/>
    <mergeCell ref="F19:K19"/>
    <mergeCell ref="F20:K20"/>
    <mergeCell ref="W11:AA11"/>
    <mergeCell ref="W12:AA12"/>
    <mergeCell ref="C3:P3"/>
    <mergeCell ref="A17:P17"/>
    <mergeCell ref="A16:P16"/>
    <mergeCell ref="W13:AA13"/>
    <mergeCell ref="W10:AA10"/>
    <mergeCell ref="W9:AA9"/>
    <mergeCell ref="W8:AA8"/>
    <mergeCell ref="W7:AA7"/>
    <mergeCell ref="W6:AA6"/>
    <mergeCell ref="W5:AA5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56:K56"/>
    <mergeCell ref="F57:K57"/>
    <mergeCell ref="F58:K58"/>
    <mergeCell ref="F59:K59"/>
    <mergeCell ref="F47:K47"/>
    <mergeCell ref="F48:K48"/>
    <mergeCell ref="F54:K54"/>
    <mergeCell ref="F55:K55"/>
    <mergeCell ref="F49:K49"/>
    <mergeCell ref="F50:K50"/>
    <mergeCell ref="F51:K51"/>
    <mergeCell ref="F52:K52"/>
    <mergeCell ref="F53:K53"/>
    <mergeCell ref="F60:K60"/>
    <mergeCell ref="F61:K61"/>
    <mergeCell ref="F62:K62"/>
    <mergeCell ref="F63:K63"/>
    <mergeCell ref="F64:K64"/>
    <mergeCell ref="F65:K65"/>
    <mergeCell ref="F66:K66"/>
    <mergeCell ref="F67:K67"/>
    <mergeCell ref="F68:K68"/>
    <mergeCell ref="F69:K69"/>
    <mergeCell ref="F70:K70"/>
    <mergeCell ref="F71:K71"/>
    <mergeCell ref="F72:K72"/>
    <mergeCell ref="F73:K73"/>
    <mergeCell ref="F74:K74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7A737F-28D7-4B30-86A4-E021C20C0CAC}">
          <x14:formula1>
            <xm:f>Sestava!$E$3:$E$11</xm:f>
          </x14:formula1>
          <xm:sqref>B27:B36 F27:K36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66"/>
  <sheetViews>
    <sheetView topLeftCell="O3" zoomScaleNormal="100" workbookViewId="0">
      <selection activeCell="P1" sqref="P1"/>
    </sheetView>
  </sheetViews>
  <sheetFormatPr defaultRowHeight="14.5" x14ac:dyDescent="0.35"/>
  <cols>
    <col min="1" max="14" width="0" style="2" hidden="1" customWidth="1"/>
    <col min="15" max="15" width="3.26953125" style="2" customWidth="1"/>
    <col min="16" max="16" width="20.1796875" style="2" customWidth="1"/>
    <col min="17" max="17" width="22" style="19" customWidth="1"/>
    <col min="18" max="18" width="3.6328125" style="19" customWidth="1"/>
    <col min="19" max="19" width="3.6328125" style="2" customWidth="1"/>
    <col min="20" max="22" width="3.26953125" style="2" customWidth="1"/>
    <col min="23" max="23" width="4.6328125" style="21" customWidth="1"/>
    <col min="24" max="24" width="0.90625" style="2" customWidth="1"/>
    <col min="25" max="25" width="4.26953125" style="19" customWidth="1"/>
    <col min="26" max="26" width="4.08984375" style="2" customWidth="1"/>
    <col min="27" max="27" width="4.6328125" style="2" customWidth="1"/>
    <col min="28" max="28" width="6.36328125" style="17" customWidth="1"/>
    <col min="29" max="29" width="8.7265625" style="2" customWidth="1"/>
    <col min="30" max="30" width="17.26953125" style="2" hidden="1" customWidth="1"/>
    <col min="31" max="31" width="19.08984375" style="2" hidden="1" customWidth="1"/>
    <col min="32" max="32" width="3.453125" style="2" hidden="1" customWidth="1"/>
    <col min="33" max="40" width="4" style="2" hidden="1" customWidth="1"/>
    <col min="41" max="41" width="8.7265625" style="2" hidden="1" customWidth="1"/>
    <col min="42" max="42" width="17.453125" style="2" hidden="1" customWidth="1"/>
    <col min="43" max="16384" width="8.7265625" style="2"/>
  </cols>
  <sheetData>
    <row r="1" spans="3:42" hidden="1" x14ac:dyDescent="0.35"/>
    <row r="2" spans="3:42" hidden="1" x14ac:dyDescent="0.35"/>
    <row r="3" spans="3:42" ht="14.5" customHeight="1" x14ac:dyDescent="0.35"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1" t="s">
        <v>146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68"/>
      <c r="AD3" s="68"/>
      <c r="AE3" s="68"/>
      <c r="AF3" s="68"/>
      <c r="AG3" s="68"/>
    </row>
    <row r="4" spans="3:42" ht="14.5" customHeight="1" x14ac:dyDescent="0.35"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68"/>
      <c r="AD4" s="68"/>
      <c r="AE4" s="68"/>
      <c r="AF4" s="68"/>
      <c r="AG4" s="68"/>
    </row>
    <row r="5" spans="3:42" ht="14.5" customHeight="1" x14ac:dyDescent="0.35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 t="s">
        <v>155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68"/>
      <c r="AD5" s="68"/>
      <c r="AE5" s="68"/>
      <c r="AF5" s="68"/>
      <c r="AG5" s="68"/>
    </row>
    <row r="6" spans="3:42" x14ac:dyDescent="0.35">
      <c r="G6" s="21"/>
      <c r="H6" s="3"/>
      <c r="I6" s="19"/>
      <c r="J6" s="3"/>
      <c r="L6" s="21"/>
      <c r="M6" s="30"/>
      <c r="N6" s="31"/>
      <c r="O6" s="32"/>
      <c r="P6" s="1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69"/>
      <c r="AD6" s="69"/>
      <c r="AE6" s="69"/>
      <c r="AF6" s="69"/>
      <c r="AG6" s="69"/>
    </row>
    <row r="7" spans="3:42" hidden="1" x14ac:dyDescent="0.35"/>
    <row r="8" spans="3:42" x14ac:dyDescent="0.35">
      <c r="O8" s="22"/>
      <c r="P8" s="22"/>
      <c r="Q8" s="24"/>
      <c r="R8" s="64" t="s">
        <v>102</v>
      </c>
      <c r="S8" s="34" t="s">
        <v>103</v>
      </c>
      <c r="T8" s="34" t="s">
        <v>66</v>
      </c>
      <c r="U8" s="34" t="s">
        <v>67</v>
      </c>
      <c r="V8" s="34" t="s">
        <v>68</v>
      </c>
      <c r="W8" s="98" t="s">
        <v>71</v>
      </c>
      <c r="X8" s="98"/>
      <c r="Y8" s="98"/>
      <c r="Z8" s="61" t="s">
        <v>69</v>
      </c>
      <c r="AA8" s="34" t="s">
        <v>70</v>
      </c>
      <c r="AB8" s="65" t="s">
        <v>72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5">
      <c r="O9" s="46" t="s">
        <v>13</v>
      </c>
      <c r="P9" s="44" t="s">
        <v>99</v>
      </c>
      <c r="Q9" s="47" t="s">
        <v>81</v>
      </c>
      <c r="R9" s="45">
        <v>16</v>
      </c>
      <c r="S9" s="45">
        <v>43</v>
      </c>
      <c r="T9" s="45">
        <v>25</v>
      </c>
      <c r="U9" s="45">
        <v>9</v>
      </c>
      <c r="V9" s="45">
        <v>9</v>
      </c>
      <c r="W9" s="46">
        <v>115</v>
      </c>
      <c r="X9" s="45" t="s">
        <v>0</v>
      </c>
      <c r="Y9" s="47">
        <v>85</v>
      </c>
      <c r="Z9" s="45">
        <v>16</v>
      </c>
      <c r="AA9" s="45">
        <v>59</v>
      </c>
      <c r="AB9" s="66">
        <f>Z9/S9</f>
        <v>0.37209302325581395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5">
      <c r="O10" s="18" t="s">
        <v>14</v>
      </c>
      <c r="P10" s="11" t="s">
        <v>92</v>
      </c>
      <c r="Q10" s="20" t="s">
        <v>88</v>
      </c>
      <c r="R10" s="16">
        <v>12</v>
      </c>
      <c r="S10" s="16">
        <v>33</v>
      </c>
      <c r="T10" s="16">
        <v>20</v>
      </c>
      <c r="U10" s="16">
        <v>6</v>
      </c>
      <c r="V10" s="16">
        <v>7</v>
      </c>
      <c r="W10" s="18">
        <v>157</v>
      </c>
      <c r="X10" s="16" t="s">
        <v>0</v>
      </c>
      <c r="Y10" s="20">
        <v>100</v>
      </c>
      <c r="Z10" s="16">
        <v>13</v>
      </c>
      <c r="AA10" s="16">
        <v>46</v>
      </c>
      <c r="AB10" s="67">
        <f>Z10/S10</f>
        <v>0.39393939393939392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5">
      <c r="O11" s="46" t="s">
        <v>16</v>
      </c>
      <c r="P11" s="44" t="s">
        <v>11</v>
      </c>
      <c r="Q11" s="47" t="s">
        <v>132</v>
      </c>
      <c r="R11" s="45">
        <v>12</v>
      </c>
      <c r="S11" s="45">
        <v>33</v>
      </c>
      <c r="T11" s="45">
        <v>20</v>
      </c>
      <c r="U11" s="45">
        <v>6</v>
      </c>
      <c r="V11" s="45">
        <v>7</v>
      </c>
      <c r="W11" s="46">
        <v>80</v>
      </c>
      <c r="X11" s="45" t="s">
        <v>0</v>
      </c>
      <c r="Y11" s="47">
        <v>53</v>
      </c>
      <c r="Z11" s="45">
        <v>13</v>
      </c>
      <c r="AA11" s="45">
        <v>46</v>
      </c>
      <c r="AB11" s="66">
        <f t="shared" ref="AB11:AB62" si="0">Z11/S11</f>
        <v>0.39393939393939392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5">
      <c r="O12" s="18" t="s">
        <v>15</v>
      </c>
      <c r="P12" s="11" t="s">
        <v>108</v>
      </c>
      <c r="Q12" s="20" t="s">
        <v>86</v>
      </c>
      <c r="R12" s="16">
        <v>13</v>
      </c>
      <c r="S12" s="16">
        <v>33</v>
      </c>
      <c r="T12" s="16">
        <v>17</v>
      </c>
      <c r="U12" s="16">
        <v>9</v>
      </c>
      <c r="V12" s="16">
        <v>7</v>
      </c>
      <c r="W12" s="18">
        <v>95</v>
      </c>
      <c r="X12" s="16" t="s">
        <v>0</v>
      </c>
      <c r="Y12" s="20">
        <v>67</v>
      </c>
      <c r="Z12" s="16">
        <v>10</v>
      </c>
      <c r="AA12" s="16">
        <v>43</v>
      </c>
      <c r="AB12" s="67">
        <f t="shared" si="0"/>
        <v>0.30303030303030304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5">
      <c r="O13" s="46" t="s">
        <v>17</v>
      </c>
      <c r="P13" s="44" t="s">
        <v>12</v>
      </c>
      <c r="Q13" s="47" t="s">
        <v>81</v>
      </c>
      <c r="R13" s="45">
        <v>16</v>
      </c>
      <c r="S13" s="45">
        <v>42</v>
      </c>
      <c r="T13" s="45">
        <v>17</v>
      </c>
      <c r="U13" s="45">
        <v>7</v>
      </c>
      <c r="V13" s="45">
        <v>18</v>
      </c>
      <c r="W13" s="46">
        <v>112</v>
      </c>
      <c r="X13" s="45" t="s">
        <v>0</v>
      </c>
      <c r="Y13" s="47">
        <v>123</v>
      </c>
      <c r="Z13" s="45">
        <v>-1</v>
      </c>
      <c r="AA13" s="45">
        <v>41</v>
      </c>
      <c r="AB13" s="66">
        <f t="shared" si="0"/>
        <v>-2.3809523809523808E-2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5">
      <c r="O14" s="18" t="s">
        <v>18</v>
      </c>
      <c r="P14" s="11" t="s">
        <v>116</v>
      </c>
      <c r="Q14" s="20" t="s">
        <v>131</v>
      </c>
      <c r="R14" s="16">
        <v>13</v>
      </c>
      <c r="S14" s="16">
        <v>34</v>
      </c>
      <c r="T14" s="16">
        <v>12</v>
      </c>
      <c r="U14" s="16">
        <v>15</v>
      </c>
      <c r="V14" s="16">
        <v>7</v>
      </c>
      <c r="W14" s="18">
        <v>59</v>
      </c>
      <c r="X14" s="16" t="s">
        <v>0</v>
      </c>
      <c r="Y14" s="20">
        <v>50</v>
      </c>
      <c r="Z14" s="16">
        <v>5</v>
      </c>
      <c r="AA14" s="16">
        <v>39</v>
      </c>
      <c r="AB14" s="67">
        <f t="shared" si="0"/>
        <v>0.14705882352941177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5">
      <c r="O15" s="46" t="s">
        <v>19</v>
      </c>
      <c r="P15" s="44" t="s">
        <v>136</v>
      </c>
      <c r="Q15" s="47" t="s">
        <v>87</v>
      </c>
      <c r="R15" s="45">
        <v>12</v>
      </c>
      <c r="S15" s="45">
        <v>32</v>
      </c>
      <c r="T15" s="45">
        <v>15</v>
      </c>
      <c r="U15" s="45">
        <v>8</v>
      </c>
      <c r="V15" s="45">
        <v>9</v>
      </c>
      <c r="W15" s="46">
        <v>80</v>
      </c>
      <c r="X15" s="45" t="s">
        <v>0</v>
      </c>
      <c r="Y15" s="47">
        <v>63</v>
      </c>
      <c r="Z15" s="45">
        <v>6</v>
      </c>
      <c r="AA15" s="45">
        <v>38</v>
      </c>
      <c r="AB15" s="66">
        <f t="shared" si="0"/>
        <v>0.1875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5">
      <c r="O16" s="18" t="s">
        <v>20</v>
      </c>
      <c r="P16" s="11" t="s">
        <v>113</v>
      </c>
      <c r="Q16" s="20" t="s">
        <v>83</v>
      </c>
      <c r="R16" s="16">
        <v>11</v>
      </c>
      <c r="S16" s="16">
        <v>30</v>
      </c>
      <c r="T16" s="16">
        <v>14</v>
      </c>
      <c r="U16" s="16">
        <v>4</v>
      </c>
      <c r="V16" s="16">
        <v>12</v>
      </c>
      <c r="W16" s="18">
        <v>81</v>
      </c>
      <c r="X16" s="16" t="s">
        <v>0</v>
      </c>
      <c r="Y16" s="20">
        <v>73</v>
      </c>
      <c r="Z16" s="16">
        <v>2</v>
      </c>
      <c r="AA16" s="16">
        <v>32</v>
      </c>
      <c r="AB16" s="67">
        <f t="shared" si="0"/>
        <v>6.6666666666666666E-2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5">
      <c r="O17" s="46" t="s">
        <v>21</v>
      </c>
      <c r="P17" s="44" t="s">
        <v>91</v>
      </c>
      <c r="Q17" s="47" t="s">
        <v>88</v>
      </c>
      <c r="R17" s="45">
        <v>12</v>
      </c>
      <c r="S17" s="45">
        <v>32</v>
      </c>
      <c r="T17" s="45">
        <v>11</v>
      </c>
      <c r="U17" s="45">
        <v>9</v>
      </c>
      <c r="V17" s="45">
        <v>12</v>
      </c>
      <c r="W17" s="46">
        <v>63</v>
      </c>
      <c r="X17" s="45" t="s">
        <v>0</v>
      </c>
      <c r="Y17" s="47">
        <v>53</v>
      </c>
      <c r="Z17" s="45">
        <v>-1</v>
      </c>
      <c r="AA17" s="45">
        <v>31</v>
      </c>
      <c r="AB17" s="66">
        <f t="shared" si="0"/>
        <v>-3.125E-2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5">
      <c r="O18" s="18" t="s">
        <v>22</v>
      </c>
      <c r="P18" s="11" t="s">
        <v>104</v>
      </c>
      <c r="Q18" s="20" t="s">
        <v>130</v>
      </c>
      <c r="R18" s="16">
        <v>8</v>
      </c>
      <c r="S18" s="16">
        <v>23</v>
      </c>
      <c r="T18" s="16">
        <v>10</v>
      </c>
      <c r="U18" s="16">
        <v>9</v>
      </c>
      <c r="V18" s="16">
        <v>4</v>
      </c>
      <c r="W18" s="18">
        <v>74</v>
      </c>
      <c r="X18" s="16" t="s">
        <v>0</v>
      </c>
      <c r="Y18" s="20">
        <v>44</v>
      </c>
      <c r="Z18" s="16">
        <v>6</v>
      </c>
      <c r="AA18" s="16">
        <v>29</v>
      </c>
      <c r="AB18" s="67">
        <f t="shared" si="0"/>
        <v>0.2608695652173913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5">
      <c r="O19" s="46" t="s">
        <v>23</v>
      </c>
      <c r="P19" s="44" t="s">
        <v>96</v>
      </c>
      <c r="Q19" s="47" t="s">
        <v>132</v>
      </c>
      <c r="R19" s="45">
        <v>12</v>
      </c>
      <c r="S19" s="45">
        <v>27</v>
      </c>
      <c r="T19" s="45">
        <v>10</v>
      </c>
      <c r="U19" s="45">
        <v>8</v>
      </c>
      <c r="V19" s="45">
        <v>9</v>
      </c>
      <c r="W19" s="46">
        <v>49</v>
      </c>
      <c r="X19" s="45" t="s">
        <v>0</v>
      </c>
      <c r="Y19" s="47">
        <v>53</v>
      </c>
      <c r="Z19" s="45">
        <v>1</v>
      </c>
      <c r="AA19" s="45">
        <v>28</v>
      </c>
      <c r="AB19" s="66">
        <f t="shared" si="0"/>
        <v>3.7037037037037035E-2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5">
      <c r="O20" s="18" t="s">
        <v>24</v>
      </c>
      <c r="P20" s="11" t="s">
        <v>122</v>
      </c>
      <c r="Q20" s="20" t="s">
        <v>85</v>
      </c>
      <c r="R20" s="16">
        <v>13</v>
      </c>
      <c r="S20" s="16">
        <v>33</v>
      </c>
      <c r="T20" s="16">
        <v>11</v>
      </c>
      <c r="U20" s="16">
        <v>6</v>
      </c>
      <c r="V20" s="16">
        <v>16</v>
      </c>
      <c r="W20" s="18">
        <v>77</v>
      </c>
      <c r="X20" s="16" t="s">
        <v>0</v>
      </c>
      <c r="Y20" s="20">
        <v>82</v>
      </c>
      <c r="Z20" s="16">
        <v>-5</v>
      </c>
      <c r="AA20" s="16">
        <v>28</v>
      </c>
      <c r="AB20" s="67">
        <f t="shared" si="0"/>
        <v>-0.15151515151515152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5">
      <c r="O21" s="46" t="s">
        <v>25</v>
      </c>
      <c r="P21" s="44" t="s">
        <v>105</v>
      </c>
      <c r="Q21" s="47" t="s">
        <v>130</v>
      </c>
      <c r="R21" s="45">
        <v>12</v>
      </c>
      <c r="S21" s="45">
        <v>26</v>
      </c>
      <c r="T21" s="45">
        <v>11</v>
      </c>
      <c r="U21" s="45">
        <v>5</v>
      </c>
      <c r="V21" s="45">
        <v>10</v>
      </c>
      <c r="W21" s="46">
        <v>74</v>
      </c>
      <c r="X21" s="45" t="s">
        <v>0</v>
      </c>
      <c r="Y21" s="47">
        <v>56</v>
      </c>
      <c r="Z21" s="45">
        <v>1</v>
      </c>
      <c r="AA21" s="45">
        <v>27</v>
      </c>
      <c r="AB21" s="66">
        <f t="shared" si="0"/>
        <v>3.8461538461538464E-2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5">
      <c r="O22" s="18" t="s">
        <v>26</v>
      </c>
      <c r="P22" s="11" t="s">
        <v>112</v>
      </c>
      <c r="Q22" s="20" t="s">
        <v>83</v>
      </c>
      <c r="R22" s="16">
        <v>8</v>
      </c>
      <c r="S22" s="16">
        <v>23</v>
      </c>
      <c r="T22" s="16">
        <v>10</v>
      </c>
      <c r="U22" s="16">
        <v>6</v>
      </c>
      <c r="V22" s="16">
        <v>7</v>
      </c>
      <c r="W22" s="18">
        <v>46</v>
      </c>
      <c r="X22" s="16" t="s">
        <v>0</v>
      </c>
      <c r="Y22" s="20">
        <v>41</v>
      </c>
      <c r="Z22" s="16">
        <v>3</v>
      </c>
      <c r="AA22" s="16">
        <v>26</v>
      </c>
      <c r="AB22" s="67">
        <f t="shared" si="0"/>
        <v>0.13043478260869565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5">
      <c r="O23" s="46" t="s">
        <v>27</v>
      </c>
      <c r="P23" s="44" t="s">
        <v>106</v>
      </c>
      <c r="Q23" s="47" t="s">
        <v>130</v>
      </c>
      <c r="R23" s="45">
        <v>12</v>
      </c>
      <c r="S23" s="45">
        <v>22</v>
      </c>
      <c r="T23" s="45">
        <v>11</v>
      </c>
      <c r="U23" s="45">
        <v>3</v>
      </c>
      <c r="V23" s="45">
        <v>8</v>
      </c>
      <c r="W23" s="46">
        <v>54</v>
      </c>
      <c r="X23" s="45" t="s">
        <v>0</v>
      </c>
      <c r="Y23" s="47">
        <v>47</v>
      </c>
      <c r="Z23" s="45">
        <v>3</v>
      </c>
      <c r="AA23" s="45">
        <v>25</v>
      </c>
      <c r="AB23" s="66">
        <f t="shared" si="0"/>
        <v>0.13636363636363635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5">
      <c r="O24" s="18" t="s">
        <v>28</v>
      </c>
      <c r="P24" s="11" t="s">
        <v>10</v>
      </c>
      <c r="Q24" s="20" t="s">
        <v>81</v>
      </c>
      <c r="R24" s="16">
        <v>11</v>
      </c>
      <c r="S24" s="16">
        <v>24</v>
      </c>
      <c r="T24" s="16">
        <v>6</v>
      </c>
      <c r="U24" s="16">
        <v>13</v>
      </c>
      <c r="V24" s="16">
        <v>5</v>
      </c>
      <c r="W24" s="18">
        <v>54</v>
      </c>
      <c r="X24" s="16" t="s">
        <v>0</v>
      </c>
      <c r="Y24" s="20">
        <v>54</v>
      </c>
      <c r="Z24" s="16">
        <v>1</v>
      </c>
      <c r="AA24" s="16">
        <v>25</v>
      </c>
      <c r="AB24" s="67">
        <f t="shared" si="0"/>
        <v>4.1666666666666664E-2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5">
      <c r="O25" s="46" t="s">
        <v>29</v>
      </c>
      <c r="P25" s="44" t="s">
        <v>121</v>
      </c>
      <c r="Q25" s="47" t="s">
        <v>85</v>
      </c>
      <c r="R25" s="45">
        <v>10</v>
      </c>
      <c r="S25" s="45">
        <v>27</v>
      </c>
      <c r="T25" s="45">
        <v>8</v>
      </c>
      <c r="U25" s="45">
        <v>9</v>
      </c>
      <c r="V25" s="45">
        <v>10</v>
      </c>
      <c r="W25" s="46">
        <v>52</v>
      </c>
      <c r="X25" s="45" t="s">
        <v>0</v>
      </c>
      <c r="Y25" s="47">
        <v>60</v>
      </c>
      <c r="Z25" s="45">
        <v>-2</v>
      </c>
      <c r="AA25" s="45">
        <v>25</v>
      </c>
      <c r="AB25" s="66">
        <f t="shared" si="0"/>
        <v>-7.407407407407407E-2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5">
      <c r="O26" s="18" t="s">
        <v>30</v>
      </c>
      <c r="P26" s="11" t="s">
        <v>137</v>
      </c>
      <c r="Q26" s="20" t="s">
        <v>87</v>
      </c>
      <c r="R26" s="16">
        <v>12</v>
      </c>
      <c r="S26" s="16">
        <v>32</v>
      </c>
      <c r="T26" s="16">
        <v>8</v>
      </c>
      <c r="U26" s="16">
        <v>8</v>
      </c>
      <c r="V26" s="16">
        <v>16</v>
      </c>
      <c r="W26" s="18">
        <v>66</v>
      </c>
      <c r="X26" s="16" t="s">
        <v>0</v>
      </c>
      <c r="Y26" s="20">
        <v>82</v>
      </c>
      <c r="Z26" s="16">
        <v>-8</v>
      </c>
      <c r="AA26" s="16">
        <v>24</v>
      </c>
      <c r="AB26" s="67">
        <f t="shared" si="0"/>
        <v>-0.25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5">
      <c r="O27" s="46" t="s">
        <v>31</v>
      </c>
      <c r="P27" s="44" t="s">
        <v>123</v>
      </c>
      <c r="Q27" s="47" t="s">
        <v>85</v>
      </c>
      <c r="R27" s="45">
        <v>11</v>
      </c>
      <c r="S27" s="45">
        <v>21</v>
      </c>
      <c r="T27" s="45">
        <v>9</v>
      </c>
      <c r="U27" s="45">
        <v>5</v>
      </c>
      <c r="V27" s="45">
        <v>7</v>
      </c>
      <c r="W27" s="46">
        <v>60</v>
      </c>
      <c r="X27" s="45" t="s">
        <v>0</v>
      </c>
      <c r="Y27" s="47">
        <v>45</v>
      </c>
      <c r="Z27" s="45">
        <v>2</v>
      </c>
      <c r="AA27" s="45">
        <v>23</v>
      </c>
      <c r="AB27" s="66">
        <f t="shared" si="0"/>
        <v>9.5238095238095233E-2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5">
      <c r="O28" s="18" t="s">
        <v>32</v>
      </c>
      <c r="P28" s="11" t="s">
        <v>118</v>
      </c>
      <c r="Q28" s="20" t="s">
        <v>131</v>
      </c>
      <c r="R28" s="16">
        <v>13</v>
      </c>
      <c r="S28" s="16">
        <v>27</v>
      </c>
      <c r="T28" s="16">
        <v>9</v>
      </c>
      <c r="U28" s="16">
        <v>5</v>
      </c>
      <c r="V28" s="16">
        <v>13</v>
      </c>
      <c r="W28" s="18">
        <v>48</v>
      </c>
      <c r="X28" s="16" t="s">
        <v>0</v>
      </c>
      <c r="Y28" s="20">
        <v>69</v>
      </c>
      <c r="Z28" s="16">
        <v>-4</v>
      </c>
      <c r="AA28" s="16">
        <v>23</v>
      </c>
      <c r="AB28" s="67">
        <f t="shared" si="0"/>
        <v>-0.14814814814814814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5">
      <c r="O29" s="46" t="s">
        <v>33</v>
      </c>
      <c r="P29" s="44" t="s">
        <v>117</v>
      </c>
      <c r="Q29" s="47" t="s">
        <v>131</v>
      </c>
      <c r="R29" s="45">
        <v>10</v>
      </c>
      <c r="S29" s="45">
        <v>20</v>
      </c>
      <c r="T29" s="45">
        <v>8</v>
      </c>
      <c r="U29" s="45">
        <v>6</v>
      </c>
      <c r="V29" s="45">
        <v>6</v>
      </c>
      <c r="W29" s="46">
        <v>37</v>
      </c>
      <c r="X29" s="45" t="s">
        <v>0</v>
      </c>
      <c r="Y29" s="47">
        <v>31</v>
      </c>
      <c r="Z29" s="45">
        <v>2</v>
      </c>
      <c r="AA29" s="45">
        <v>22</v>
      </c>
      <c r="AB29" s="66">
        <f t="shared" si="0"/>
        <v>0.1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 t="e">
        <f>#REF!</f>
        <v>#REF!</v>
      </c>
      <c r="AO29" s="17"/>
      <c r="AP29" s="17" t="e">
        <f>#REF!</f>
        <v>#REF!</v>
      </c>
    </row>
    <row r="30" spans="15:42" x14ac:dyDescent="0.35">
      <c r="O30" s="18" t="s">
        <v>34</v>
      </c>
      <c r="P30" s="11" t="s">
        <v>110</v>
      </c>
      <c r="Q30" s="20" t="s">
        <v>86</v>
      </c>
      <c r="R30" s="16">
        <v>10</v>
      </c>
      <c r="S30" s="16">
        <v>21</v>
      </c>
      <c r="T30" s="16">
        <v>9</v>
      </c>
      <c r="U30" s="16">
        <v>4</v>
      </c>
      <c r="V30" s="16">
        <v>8</v>
      </c>
      <c r="W30" s="18">
        <v>53</v>
      </c>
      <c r="X30" s="16" t="s">
        <v>0</v>
      </c>
      <c r="Y30" s="20">
        <v>52</v>
      </c>
      <c r="Z30" s="16">
        <v>1</v>
      </c>
      <c r="AA30" s="16">
        <v>22</v>
      </c>
      <c r="AB30" s="67">
        <f t="shared" si="0"/>
        <v>4.7619047619047616E-2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 t="e">
        <f>#REF!</f>
        <v>#REF!</v>
      </c>
      <c r="AO30" s="17"/>
      <c r="AP30" s="17" t="e">
        <f>#REF!</f>
        <v>#REF!</v>
      </c>
    </row>
    <row r="31" spans="15:42" x14ac:dyDescent="0.35">
      <c r="O31" s="46" t="s">
        <v>35</v>
      </c>
      <c r="P31" s="44" t="s">
        <v>125</v>
      </c>
      <c r="Q31" s="47" t="s">
        <v>85</v>
      </c>
      <c r="R31" s="45">
        <v>10</v>
      </c>
      <c r="S31" s="45">
        <v>23</v>
      </c>
      <c r="T31" s="45">
        <v>8</v>
      </c>
      <c r="U31" s="45">
        <v>6</v>
      </c>
      <c r="V31" s="45">
        <v>9</v>
      </c>
      <c r="W31" s="46">
        <v>64</v>
      </c>
      <c r="X31" s="45" t="s">
        <v>0</v>
      </c>
      <c r="Y31" s="47">
        <v>68</v>
      </c>
      <c r="Z31" s="45">
        <v>-1</v>
      </c>
      <c r="AA31" s="45">
        <v>22</v>
      </c>
      <c r="AB31" s="66">
        <f t="shared" si="0"/>
        <v>-4.3478260869565216E-2</v>
      </c>
      <c r="AD31" s="17" t="e">
        <f>#REF!</f>
        <v>#REF!</v>
      </c>
      <c r="AE31" s="17" t="e">
        <f>#REF!</f>
        <v>#REF!</v>
      </c>
      <c r="AF31" s="17" t="e">
        <f>#REF!</f>
        <v>#REF!</v>
      </c>
      <c r="AG31" s="17" t="e">
        <f>#REF!</f>
        <v>#REF!</v>
      </c>
      <c r="AH31" s="17" t="e">
        <f>#REF!</f>
        <v>#REF!</v>
      </c>
      <c r="AI31" s="17" t="e">
        <f>#REF!</f>
        <v>#REF!</v>
      </c>
      <c r="AJ31" s="17" t="e">
        <f>#REF!</f>
        <v>#REF!</v>
      </c>
      <c r="AK31" s="17" t="e">
        <f>#REF!</f>
        <v>#REF!</v>
      </c>
      <c r="AL31" s="17" t="e">
        <f>#REF!</f>
        <v>#REF!</v>
      </c>
      <c r="AM31" s="17" t="e">
        <f>#REF!</f>
        <v>#REF!</v>
      </c>
      <c r="AN31" s="17" t="e">
        <f>#REF!</f>
        <v>#REF!</v>
      </c>
      <c r="AO31" s="17"/>
      <c r="AP31" s="17" t="e">
        <f>#REF!</f>
        <v>#REF!</v>
      </c>
    </row>
    <row r="32" spans="15:42" x14ac:dyDescent="0.35">
      <c r="O32" s="18" t="s">
        <v>36</v>
      </c>
      <c r="P32" s="11" t="s">
        <v>142</v>
      </c>
      <c r="Q32" s="20" t="s">
        <v>87</v>
      </c>
      <c r="R32" s="16">
        <v>12</v>
      </c>
      <c r="S32" s="16">
        <v>27</v>
      </c>
      <c r="T32" s="16">
        <v>8</v>
      </c>
      <c r="U32" s="16">
        <v>6</v>
      </c>
      <c r="V32" s="16">
        <v>13</v>
      </c>
      <c r="W32" s="18">
        <v>58</v>
      </c>
      <c r="X32" s="16" t="s">
        <v>0</v>
      </c>
      <c r="Y32" s="20">
        <v>74</v>
      </c>
      <c r="Z32" s="16">
        <v>-5</v>
      </c>
      <c r="AA32" s="16">
        <v>22</v>
      </c>
      <c r="AB32" s="67">
        <f t="shared" si="0"/>
        <v>-0.18518518518518517</v>
      </c>
      <c r="AD32" s="17" t="e">
        <f>#REF!</f>
        <v>#REF!</v>
      </c>
      <c r="AE32" s="17" t="e">
        <f>#REF!</f>
        <v>#REF!</v>
      </c>
      <c r="AF32" s="17" t="e">
        <f>#REF!</f>
        <v>#REF!</v>
      </c>
      <c r="AG32" s="17" t="e">
        <f>#REF!</f>
        <v>#REF!</v>
      </c>
      <c r="AH32" s="17" t="e">
        <f>#REF!</f>
        <v>#REF!</v>
      </c>
      <c r="AI32" s="17" t="e">
        <f>#REF!</f>
        <v>#REF!</v>
      </c>
      <c r="AJ32" s="17" t="e">
        <f>#REF!</f>
        <v>#REF!</v>
      </c>
      <c r="AK32" s="17" t="e">
        <f>#REF!</f>
        <v>#REF!</v>
      </c>
      <c r="AL32" s="17" t="e">
        <f>#REF!</f>
        <v>#REF!</v>
      </c>
      <c r="AM32" s="17" t="e">
        <f>#REF!</f>
        <v>#REF!</v>
      </c>
      <c r="AN32" s="17" t="e">
        <f>#REF!</f>
        <v>#REF!</v>
      </c>
      <c r="AO32" s="17"/>
      <c r="AP32" s="17" t="e">
        <f>#REF!</f>
        <v>#REF!</v>
      </c>
    </row>
    <row r="33" spans="15:42" x14ac:dyDescent="0.35">
      <c r="O33" s="46" t="s">
        <v>37</v>
      </c>
      <c r="P33" s="44" t="s">
        <v>150</v>
      </c>
      <c r="Q33" s="47" t="s">
        <v>86</v>
      </c>
      <c r="R33" s="45">
        <v>8</v>
      </c>
      <c r="S33" s="45">
        <v>21</v>
      </c>
      <c r="T33" s="45">
        <v>6</v>
      </c>
      <c r="U33" s="45">
        <v>7</v>
      </c>
      <c r="V33" s="45">
        <v>8</v>
      </c>
      <c r="W33" s="46">
        <v>41</v>
      </c>
      <c r="X33" s="45" t="s">
        <v>0</v>
      </c>
      <c r="Y33" s="47">
        <v>42</v>
      </c>
      <c r="Z33" s="45">
        <v>-2</v>
      </c>
      <c r="AA33" s="45">
        <v>19</v>
      </c>
      <c r="AB33" s="66">
        <f t="shared" si="0"/>
        <v>-9.5238095238095233E-2</v>
      </c>
      <c r="AD33" s="17" t="e">
        <f>#REF!</f>
        <v>#REF!</v>
      </c>
      <c r="AE33" s="17" t="e">
        <f>#REF!</f>
        <v>#REF!</v>
      </c>
      <c r="AF33" s="17" t="e">
        <f>#REF!</f>
        <v>#REF!</v>
      </c>
      <c r="AG33" s="17" t="e">
        <f>#REF!</f>
        <v>#REF!</v>
      </c>
      <c r="AH33" s="17" t="e">
        <f>#REF!</f>
        <v>#REF!</v>
      </c>
      <c r="AI33" s="17" t="e">
        <f>#REF!</f>
        <v>#REF!</v>
      </c>
      <c r="AJ33" s="17" t="e">
        <f>#REF!</f>
        <v>#REF!</v>
      </c>
      <c r="AK33" s="17" t="e">
        <f>#REF!</f>
        <v>#REF!</v>
      </c>
      <c r="AL33" s="17" t="e">
        <f>#REF!</f>
        <v>#REF!</v>
      </c>
      <c r="AM33" s="17" t="e">
        <f>#REF!</f>
        <v>#REF!</v>
      </c>
      <c r="AN33" s="17" t="e">
        <f>#REF!</f>
        <v>#REF!</v>
      </c>
      <c r="AO33" s="17"/>
      <c r="AP33" s="17" t="e">
        <f>#REF!</f>
        <v>#REF!</v>
      </c>
    </row>
    <row r="34" spans="15:42" x14ac:dyDescent="0.35">
      <c r="O34" s="18" t="s">
        <v>38</v>
      </c>
      <c r="P34" s="11" t="s">
        <v>148</v>
      </c>
      <c r="Q34" s="20" t="s">
        <v>81</v>
      </c>
      <c r="R34" s="16">
        <v>4</v>
      </c>
      <c r="S34" s="16">
        <v>12</v>
      </c>
      <c r="T34" s="16">
        <v>7</v>
      </c>
      <c r="U34" s="16">
        <v>4</v>
      </c>
      <c r="V34" s="16">
        <v>1</v>
      </c>
      <c r="W34" s="18">
        <v>31</v>
      </c>
      <c r="X34" s="16" t="s">
        <v>0</v>
      </c>
      <c r="Y34" s="20">
        <v>18</v>
      </c>
      <c r="Z34" s="16">
        <v>6</v>
      </c>
      <c r="AA34" s="16">
        <v>18</v>
      </c>
      <c r="AB34" s="67">
        <f t="shared" si="0"/>
        <v>0.5</v>
      </c>
      <c r="AD34" s="17" t="e">
        <f>#REF!</f>
        <v>#REF!</v>
      </c>
      <c r="AE34" s="17" t="e">
        <f>#REF!</f>
        <v>#REF!</v>
      </c>
      <c r="AF34" s="17" t="e">
        <f>#REF!</f>
        <v>#REF!</v>
      </c>
      <c r="AG34" s="17" t="e">
        <f>#REF!</f>
        <v>#REF!</v>
      </c>
      <c r="AH34" s="17" t="e">
        <f>#REF!</f>
        <v>#REF!</v>
      </c>
      <c r="AI34" s="17" t="e">
        <f>#REF!</f>
        <v>#REF!</v>
      </c>
      <c r="AJ34" s="17" t="e">
        <f>#REF!</f>
        <v>#REF!</v>
      </c>
      <c r="AK34" s="17" t="e">
        <f>#REF!</f>
        <v>#REF!</v>
      </c>
      <c r="AL34" s="17" t="e">
        <f>#REF!</f>
        <v>#REF!</v>
      </c>
      <c r="AM34" s="17" t="e">
        <f>#REF!</f>
        <v>#REF!</v>
      </c>
      <c r="AN34" s="17" t="e">
        <f>#REF!</f>
        <v>#REF!</v>
      </c>
      <c r="AO34" s="17"/>
      <c r="AP34" s="17" t="e">
        <f>#REF!</f>
        <v>#REF!</v>
      </c>
    </row>
    <row r="35" spans="15:42" x14ac:dyDescent="0.35">
      <c r="O35" s="46" t="s">
        <v>39</v>
      </c>
      <c r="P35" s="44" t="s">
        <v>109</v>
      </c>
      <c r="Q35" s="47" t="s">
        <v>86</v>
      </c>
      <c r="R35" s="45">
        <v>8</v>
      </c>
      <c r="S35" s="45">
        <v>18</v>
      </c>
      <c r="T35" s="45">
        <v>8</v>
      </c>
      <c r="U35" s="45">
        <v>0</v>
      </c>
      <c r="V35" s="45">
        <v>10</v>
      </c>
      <c r="W35" s="46">
        <v>56</v>
      </c>
      <c r="X35" s="45" t="s">
        <v>0</v>
      </c>
      <c r="Y35" s="47">
        <v>62</v>
      </c>
      <c r="Z35" s="45">
        <v>-2</v>
      </c>
      <c r="AA35" s="45">
        <v>16</v>
      </c>
      <c r="AB35" s="66">
        <f t="shared" si="0"/>
        <v>-0.1111111111111111</v>
      </c>
      <c r="AD35" s="17" t="e">
        <f>#REF!</f>
        <v>#REF!</v>
      </c>
      <c r="AE35" s="17" t="e">
        <f>#REF!</f>
        <v>#REF!</v>
      </c>
      <c r="AF35" s="17" t="e">
        <f>#REF!</f>
        <v>#REF!</v>
      </c>
      <c r="AG35" s="17" t="e">
        <f>#REF!</f>
        <v>#REF!</v>
      </c>
      <c r="AH35" s="17" t="e">
        <f>#REF!</f>
        <v>#REF!</v>
      </c>
      <c r="AI35" s="17" t="e">
        <f>#REF!</f>
        <v>#REF!</v>
      </c>
      <c r="AJ35" s="17" t="e">
        <f>#REF!</f>
        <v>#REF!</v>
      </c>
      <c r="AK35" s="17" t="e">
        <f>#REF!</f>
        <v>#REF!</v>
      </c>
      <c r="AL35" s="17" t="e">
        <f>#REF!</f>
        <v>#REF!</v>
      </c>
      <c r="AM35" s="17" t="e">
        <f>#REF!</f>
        <v>#REF!</v>
      </c>
      <c r="AN35" s="17" t="e">
        <f>#REF!</f>
        <v>#REF!</v>
      </c>
      <c r="AO35" s="17"/>
      <c r="AP35" s="17" t="e">
        <f>#REF!</f>
        <v>#REF!</v>
      </c>
    </row>
    <row r="36" spans="15:42" x14ac:dyDescent="0.35">
      <c r="O36" s="18" t="s">
        <v>40</v>
      </c>
      <c r="P36" s="11" t="s">
        <v>114</v>
      </c>
      <c r="Q36" s="20" t="s">
        <v>83</v>
      </c>
      <c r="R36" s="16">
        <v>11</v>
      </c>
      <c r="S36" s="16">
        <v>24</v>
      </c>
      <c r="T36" s="16">
        <v>4</v>
      </c>
      <c r="U36" s="16">
        <v>7</v>
      </c>
      <c r="V36" s="16">
        <v>13</v>
      </c>
      <c r="W36" s="18">
        <v>44</v>
      </c>
      <c r="X36" s="16" t="s">
        <v>0</v>
      </c>
      <c r="Y36" s="20">
        <v>67</v>
      </c>
      <c r="Z36" s="16">
        <v>-9</v>
      </c>
      <c r="AA36" s="16">
        <v>15</v>
      </c>
      <c r="AB36" s="67">
        <f t="shared" si="0"/>
        <v>-0.375</v>
      </c>
      <c r="AD36" s="17" t="e">
        <f>#REF!</f>
        <v>#REF!</v>
      </c>
      <c r="AE36" s="17" t="e">
        <f>#REF!</f>
        <v>#REF!</v>
      </c>
      <c r="AF36" s="17" t="e">
        <f>#REF!</f>
        <v>#REF!</v>
      </c>
      <c r="AG36" s="17" t="e">
        <f>#REF!</f>
        <v>#REF!</v>
      </c>
      <c r="AH36" s="17" t="e">
        <f>#REF!</f>
        <v>#REF!</v>
      </c>
      <c r="AI36" s="17" t="e">
        <f>#REF!</f>
        <v>#REF!</v>
      </c>
      <c r="AJ36" s="17" t="e">
        <f>#REF!</f>
        <v>#REF!</v>
      </c>
      <c r="AK36" s="17" t="e">
        <f>#REF!</f>
        <v>#REF!</v>
      </c>
      <c r="AL36" s="17" t="e">
        <f>#REF!</f>
        <v>#REF!</v>
      </c>
      <c r="AM36" s="17" t="e">
        <f>#REF!</f>
        <v>#REF!</v>
      </c>
      <c r="AN36" s="17" t="e">
        <f>#REF!</f>
        <v>#REF!</v>
      </c>
      <c r="AO36" s="17"/>
      <c r="AP36" s="17" t="e">
        <f>#REF!</f>
        <v>#REF!</v>
      </c>
    </row>
    <row r="37" spans="15:42" x14ac:dyDescent="0.35">
      <c r="O37" s="46" t="s">
        <v>41</v>
      </c>
      <c r="P37" s="44" t="s">
        <v>133</v>
      </c>
      <c r="Q37" s="47" t="s">
        <v>88</v>
      </c>
      <c r="R37" s="45">
        <v>4</v>
      </c>
      <c r="S37" s="45">
        <v>9</v>
      </c>
      <c r="T37" s="45">
        <v>7</v>
      </c>
      <c r="U37" s="45">
        <v>0</v>
      </c>
      <c r="V37" s="45">
        <v>2</v>
      </c>
      <c r="W37" s="46">
        <v>34</v>
      </c>
      <c r="X37" s="45" t="s">
        <v>0</v>
      </c>
      <c r="Y37" s="47">
        <v>19</v>
      </c>
      <c r="Z37" s="45">
        <v>5</v>
      </c>
      <c r="AA37" s="45">
        <v>14</v>
      </c>
      <c r="AB37" s="66">
        <f t="shared" si="0"/>
        <v>0.55555555555555558</v>
      </c>
      <c r="AD37" s="17" t="e">
        <f>#REF!</f>
        <v>#REF!</v>
      </c>
      <c r="AE37" s="17" t="e">
        <f>#REF!</f>
        <v>#REF!</v>
      </c>
      <c r="AF37" s="17" t="e">
        <f>#REF!</f>
        <v>#REF!</v>
      </c>
      <c r="AG37" s="17" t="e">
        <f>#REF!</f>
        <v>#REF!</v>
      </c>
      <c r="AH37" s="17" t="e">
        <f>#REF!</f>
        <v>#REF!</v>
      </c>
      <c r="AI37" s="17" t="e">
        <f>#REF!</f>
        <v>#REF!</v>
      </c>
      <c r="AJ37" s="17" t="e">
        <f>#REF!</f>
        <v>#REF!</v>
      </c>
      <c r="AK37" s="17" t="e">
        <f>#REF!</f>
        <v>#REF!</v>
      </c>
      <c r="AL37" s="17" t="e">
        <f>#REF!</f>
        <v>#REF!</v>
      </c>
      <c r="AM37" s="17" t="e">
        <f>#REF!</f>
        <v>#REF!</v>
      </c>
      <c r="AN37" s="17" t="e">
        <f>#REF!</f>
        <v>#REF!</v>
      </c>
      <c r="AO37" s="17"/>
      <c r="AP37" s="17" t="e">
        <f>#REF!</f>
        <v>#REF!</v>
      </c>
    </row>
    <row r="38" spans="15:42" x14ac:dyDescent="0.35">
      <c r="O38" s="18" t="s">
        <v>42</v>
      </c>
      <c r="P38" s="11" t="s">
        <v>119</v>
      </c>
      <c r="Q38" s="20" t="s">
        <v>131</v>
      </c>
      <c r="R38" s="16">
        <v>8</v>
      </c>
      <c r="S38" s="16">
        <v>15</v>
      </c>
      <c r="T38" s="16">
        <v>3</v>
      </c>
      <c r="U38" s="16">
        <v>8</v>
      </c>
      <c r="V38" s="16">
        <v>4</v>
      </c>
      <c r="W38" s="18">
        <v>32</v>
      </c>
      <c r="X38" s="16" t="s">
        <v>0</v>
      </c>
      <c r="Y38" s="20">
        <v>32</v>
      </c>
      <c r="Z38" s="16">
        <v>-1</v>
      </c>
      <c r="AA38" s="16">
        <v>14</v>
      </c>
      <c r="AB38" s="67">
        <f t="shared" si="0"/>
        <v>-6.6666666666666666E-2</v>
      </c>
      <c r="AD38" s="17" t="e">
        <f>#REF!</f>
        <v>#REF!</v>
      </c>
      <c r="AE38" s="17" t="e">
        <f>#REF!</f>
        <v>#REF!</v>
      </c>
      <c r="AF38" s="17" t="e">
        <f>#REF!</f>
        <v>#REF!</v>
      </c>
      <c r="AG38" s="17" t="e">
        <f>#REF!</f>
        <v>#REF!</v>
      </c>
      <c r="AH38" s="17" t="e">
        <f>#REF!</f>
        <v>#REF!</v>
      </c>
      <c r="AI38" s="17" t="e">
        <f>#REF!</f>
        <v>#REF!</v>
      </c>
      <c r="AJ38" s="17" t="e">
        <f>#REF!</f>
        <v>#REF!</v>
      </c>
      <c r="AK38" s="17" t="e">
        <f>#REF!</f>
        <v>#REF!</v>
      </c>
      <c r="AL38" s="17" t="e">
        <f>#REF!</f>
        <v>#REF!</v>
      </c>
      <c r="AM38" s="17" t="e">
        <f>#REF!</f>
        <v>#REF!</v>
      </c>
      <c r="AN38" s="17" t="e">
        <f>#REF!</f>
        <v>#REF!</v>
      </c>
      <c r="AO38" s="17"/>
      <c r="AP38" s="17" t="e">
        <f>#REF!</f>
        <v>#REF!</v>
      </c>
    </row>
    <row r="39" spans="15:42" x14ac:dyDescent="0.35">
      <c r="O39" s="46" t="s">
        <v>43</v>
      </c>
      <c r="P39" s="44" t="s">
        <v>90</v>
      </c>
      <c r="Q39" s="47" t="s">
        <v>88</v>
      </c>
      <c r="R39" s="45">
        <v>7</v>
      </c>
      <c r="S39" s="45">
        <v>13</v>
      </c>
      <c r="T39" s="45">
        <v>5</v>
      </c>
      <c r="U39" s="45">
        <v>3</v>
      </c>
      <c r="V39" s="45">
        <v>5</v>
      </c>
      <c r="W39" s="46">
        <v>36</v>
      </c>
      <c r="X39" s="45" t="s">
        <v>0</v>
      </c>
      <c r="Y39" s="47">
        <v>38</v>
      </c>
      <c r="Z39" s="45">
        <v>0</v>
      </c>
      <c r="AA39" s="45">
        <v>13</v>
      </c>
      <c r="AB39" s="66">
        <f t="shared" si="0"/>
        <v>0</v>
      </c>
      <c r="AD39" s="17" t="e">
        <f>#REF!</f>
        <v>#REF!</v>
      </c>
      <c r="AE39" s="17" t="e">
        <f>#REF!</f>
        <v>#REF!</v>
      </c>
      <c r="AF39" s="17" t="e">
        <f>#REF!</f>
        <v>#REF!</v>
      </c>
      <c r="AG39" s="17" t="e">
        <f>#REF!</f>
        <v>#REF!</v>
      </c>
      <c r="AH39" s="17" t="e">
        <f>#REF!</f>
        <v>#REF!</v>
      </c>
      <c r="AI39" s="17" t="e">
        <f>#REF!</f>
        <v>#REF!</v>
      </c>
      <c r="AJ39" s="17" t="e">
        <f>#REF!</f>
        <v>#REF!</v>
      </c>
      <c r="AK39" s="17" t="e">
        <f>#REF!</f>
        <v>#REF!</v>
      </c>
      <c r="AL39" s="17" t="e">
        <f>#REF!</f>
        <v>#REF!</v>
      </c>
      <c r="AM39" s="17" t="e">
        <f>#REF!</f>
        <v>#REF!</v>
      </c>
      <c r="AN39" s="17" t="e">
        <f>#REF!</f>
        <v>#REF!</v>
      </c>
      <c r="AO39" s="17"/>
      <c r="AP39" s="17" t="e">
        <f>#REF!</f>
        <v>#REF!</v>
      </c>
    </row>
    <row r="40" spans="15:42" x14ac:dyDescent="0.35">
      <c r="O40" s="18" t="s">
        <v>44</v>
      </c>
      <c r="P40" s="11" t="s">
        <v>100</v>
      </c>
      <c r="Q40" s="20" t="s">
        <v>81</v>
      </c>
      <c r="R40" s="16">
        <v>11</v>
      </c>
      <c r="S40" s="16">
        <v>13</v>
      </c>
      <c r="T40" s="16">
        <v>4</v>
      </c>
      <c r="U40" s="16">
        <v>5</v>
      </c>
      <c r="V40" s="16">
        <v>4</v>
      </c>
      <c r="W40" s="18">
        <v>21</v>
      </c>
      <c r="X40" s="16" t="s">
        <v>0</v>
      </c>
      <c r="Y40" s="20">
        <v>23</v>
      </c>
      <c r="Z40" s="16">
        <v>0</v>
      </c>
      <c r="AA40" s="16">
        <v>13</v>
      </c>
      <c r="AB40" s="67">
        <f t="shared" si="0"/>
        <v>0</v>
      </c>
      <c r="AD40" s="17" t="e">
        <f>#REF!</f>
        <v>#REF!</v>
      </c>
      <c r="AE40" s="17" t="e">
        <f>#REF!</f>
        <v>#REF!</v>
      </c>
      <c r="AF40" s="17" t="e">
        <f>#REF!</f>
        <v>#REF!</v>
      </c>
      <c r="AG40" s="17" t="e">
        <f>#REF!</f>
        <v>#REF!</v>
      </c>
      <c r="AH40" s="17" t="e">
        <f>#REF!</f>
        <v>#REF!</v>
      </c>
      <c r="AI40" s="17" t="e">
        <f>#REF!</f>
        <v>#REF!</v>
      </c>
      <c r="AJ40" s="17" t="e">
        <f>#REF!</f>
        <v>#REF!</v>
      </c>
      <c r="AK40" s="17" t="e">
        <f>#REF!</f>
        <v>#REF!</v>
      </c>
      <c r="AL40" s="17" t="e">
        <f>#REF!</f>
        <v>#REF!</v>
      </c>
      <c r="AM40" s="17" t="e">
        <f>#REF!</f>
        <v>#REF!</v>
      </c>
      <c r="AN40" s="17" t="e">
        <f>#REF!</f>
        <v>#REF!</v>
      </c>
      <c r="AO40" s="17"/>
      <c r="AP40" s="17" t="e">
        <f>#REF!</f>
        <v>#REF!</v>
      </c>
    </row>
    <row r="41" spans="15:42" x14ac:dyDescent="0.35">
      <c r="O41" s="46" t="s">
        <v>45</v>
      </c>
      <c r="P41" s="44" t="s">
        <v>139</v>
      </c>
      <c r="Q41" s="47" t="s">
        <v>83</v>
      </c>
      <c r="R41" s="45">
        <v>8</v>
      </c>
      <c r="S41" s="45">
        <v>14</v>
      </c>
      <c r="T41" s="45">
        <v>6</v>
      </c>
      <c r="U41" s="45">
        <v>1</v>
      </c>
      <c r="V41" s="45">
        <v>7</v>
      </c>
      <c r="W41" s="46">
        <v>31</v>
      </c>
      <c r="X41" s="45" t="s">
        <v>0</v>
      </c>
      <c r="Y41" s="47">
        <v>34</v>
      </c>
      <c r="Z41" s="45">
        <v>-1</v>
      </c>
      <c r="AA41" s="45">
        <v>13</v>
      </c>
      <c r="AB41" s="66">
        <f t="shared" si="0"/>
        <v>-7.1428571428571425E-2</v>
      </c>
      <c r="AD41" s="17" t="e">
        <f>#REF!</f>
        <v>#REF!</v>
      </c>
      <c r="AE41" s="17" t="e">
        <f>#REF!</f>
        <v>#REF!</v>
      </c>
      <c r="AF41" s="17" t="e">
        <f>#REF!</f>
        <v>#REF!</v>
      </c>
      <c r="AG41" s="17" t="e">
        <f>#REF!</f>
        <v>#REF!</v>
      </c>
      <c r="AH41" s="17" t="e">
        <f>#REF!</f>
        <v>#REF!</v>
      </c>
      <c r="AI41" s="17" t="e">
        <f>#REF!</f>
        <v>#REF!</v>
      </c>
      <c r="AJ41" s="17" t="e">
        <f>#REF!</f>
        <v>#REF!</v>
      </c>
      <c r="AK41" s="17" t="e">
        <f>#REF!</f>
        <v>#REF!</v>
      </c>
      <c r="AL41" s="17" t="e">
        <f>#REF!</f>
        <v>#REF!</v>
      </c>
      <c r="AM41" s="17" t="e">
        <f>#REF!</f>
        <v>#REF!</v>
      </c>
      <c r="AN41" s="17" t="e">
        <f>#REF!</f>
        <v>#REF!</v>
      </c>
      <c r="AO41" s="17"/>
      <c r="AP41" s="17" t="e">
        <f>#REF!</f>
        <v>#REF!</v>
      </c>
    </row>
    <row r="42" spans="15:42" x14ac:dyDescent="0.35">
      <c r="O42" s="18" t="s">
        <v>46</v>
      </c>
      <c r="P42" s="11" t="s">
        <v>98</v>
      </c>
      <c r="Q42" s="20" t="s">
        <v>132</v>
      </c>
      <c r="R42" s="16">
        <v>4</v>
      </c>
      <c r="S42" s="16">
        <v>11</v>
      </c>
      <c r="T42" s="16">
        <v>5</v>
      </c>
      <c r="U42" s="16">
        <v>2</v>
      </c>
      <c r="V42" s="16">
        <v>4</v>
      </c>
      <c r="W42" s="18">
        <v>22</v>
      </c>
      <c r="X42" s="16" t="s">
        <v>0</v>
      </c>
      <c r="Y42" s="20">
        <v>22</v>
      </c>
      <c r="Z42" s="16">
        <v>1</v>
      </c>
      <c r="AA42" s="16">
        <v>12</v>
      </c>
      <c r="AB42" s="67">
        <f t="shared" si="0"/>
        <v>9.0909090909090912E-2</v>
      </c>
      <c r="AD42" s="17" t="e">
        <f>#REF!</f>
        <v>#REF!</v>
      </c>
      <c r="AE42" s="17" t="e">
        <f>#REF!</f>
        <v>#REF!</v>
      </c>
      <c r="AF42" s="17" t="e">
        <f>#REF!</f>
        <v>#REF!</v>
      </c>
      <c r="AG42" s="17" t="e">
        <f>#REF!</f>
        <v>#REF!</v>
      </c>
      <c r="AH42" s="17" t="e">
        <f>#REF!</f>
        <v>#REF!</v>
      </c>
      <c r="AI42" s="17" t="e">
        <f>#REF!</f>
        <v>#REF!</v>
      </c>
      <c r="AJ42" s="17" t="e">
        <f>#REF!</f>
        <v>#REF!</v>
      </c>
      <c r="AK42" s="17" t="e">
        <f>#REF!</f>
        <v>#REF!</v>
      </c>
      <c r="AL42" s="17" t="e">
        <f>#REF!</f>
        <v>#REF!</v>
      </c>
      <c r="AM42" s="17" t="e">
        <f>#REF!</f>
        <v>#REF!</v>
      </c>
      <c r="AN42" s="17" t="e">
        <f>#REF!</f>
        <v>#REF!</v>
      </c>
      <c r="AO42" s="17"/>
      <c r="AP42" s="17" t="e">
        <f>#REF!</f>
        <v>#REF!</v>
      </c>
    </row>
    <row r="43" spans="15:42" x14ac:dyDescent="0.35">
      <c r="O43" s="46" t="s">
        <v>47</v>
      </c>
      <c r="P43" s="44" t="s">
        <v>141</v>
      </c>
      <c r="Q43" s="47" t="s">
        <v>87</v>
      </c>
      <c r="R43" s="45">
        <v>11</v>
      </c>
      <c r="S43" s="45">
        <v>17</v>
      </c>
      <c r="T43" s="45">
        <v>5</v>
      </c>
      <c r="U43" s="45">
        <v>2</v>
      </c>
      <c r="V43" s="45">
        <v>10</v>
      </c>
      <c r="W43" s="46">
        <v>25</v>
      </c>
      <c r="X43" s="45" t="s">
        <v>0</v>
      </c>
      <c r="Y43" s="47">
        <v>47</v>
      </c>
      <c r="Z43" s="45">
        <v>-5</v>
      </c>
      <c r="AA43" s="45">
        <v>12</v>
      </c>
      <c r="AB43" s="66">
        <f t="shared" si="0"/>
        <v>-0.29411764705882354</v>
      </c>
      <c r="AD43" s="17" t="e">
        <f>#REF!</f>
        <v>#REF!</v>
      </c>
      <c r="AE43" s="17" t="e">
        <f>#REF!</f>
        <v>#REF!</v>
      </c>
      <c r="AF43" s="17" t="e">
        <f>#REF!</f>
        <v>#REF!</v>
      </c>
      <c r="AG43" s="17" t="e">
        <f>#REF!</f>
        <v>#REF!</v>
      </c>
      <c r="AH43" s="17" t="e">
        <f>#REF!</f>
        <v>#REF!</v>
      </c>
      <c r="AI43" s="17" t="e">
        <f>#REF!</f>
        <v>#REF!</v>
      </c>
      <c r="AJ43" s="17" t="e">
        <f>#REF!</f>
        <v>#REF!</v>
      </c>
      <c r="AK43" s="17" t="e">
        <f>#REF!</f>
        <v>#REF!</v>
      </c>
      <c r="AL43" s="17" t="e">
        <f>#REF!</f>
        <v>#REF!</v>
      </c>
      <c r="AM43" s="17" t="e">
        <f>#REF!</f>
        <v>#REF!</v>
      </c>
      <c r="AN43" s="17" t="e">
        <f>#REF!</f>
        <v>#REF!</v>
      </c>
      <c r="AO43" s="17"/>
      <c r="AP43" s="17" t="e">
        <f>#REF!</f>
        <v>#REF!</v>
      </c>
    </row>
    <row r="44" spans="15:42" x14ac:dyDescent="0.35">
      <c r="O44" s="18" t="s">
        <v>48</v>
      </c>
      <c r="P44" s="11" t="s">
        <v>127</v>
      </c>
      <c r="Q44" s="20" t="s">
        <v>132</v>
      </c>
      <c r="R44" s="16">
        <v>8</v>
      </c>
      <c r="S44" s="16">
        <v>17</v>
      </c>
      <c r="T44" s="16">
        <v>4</v>
      </c>
      <c r="U44" s="16">
        <v>4</v>
      </c>
      <c r="V44" s="16">
        <v>9</v>
      </c>
      <c r="W44" s="18">
        <v>35</v>
      </c>
      <c r="X44" s="16" t="s">
        <v>0</v>
      </c>
      <c r="Y44" s="20">
        <v>60</v>
      </c>
      <c r="Z44" s="16">
        <v>-5</v>
      </c>
      <c r="AA44" s="16">
        <v>12</v>
      </c>
      <c r="AB44" s="67">
        <f t="shared" si="0"/>
        <v>-0.29411764705882354</v>
      </c>
      <c r="AD44" s="17" t="e">
        <f>#REF!</f>
        <v>#REF!</v>
      </c>
      <c r="AE44" s="17" t="e">
        <f>#REF!</f>
        <v>#REF!</v>
      </c>
      <c r="AF44" s="17" t="e">
        <f>#REF!</f>
        <v>#REF!</v>
      </c>
      <c r="AG44" s="17" t="e">
        <f>#REF!</f>
        <v>#REF!</v>
      </c>
      <c r="AH44" s="17" t="e">
        <f>#REF!</f>
        <v>#REF!</v>
      </c>
      <c r="AI44" s="17" t="e">
        <f>#REF!</f>
        <v>#REF!</v>
      </c>
      <c r="AJ44" s="17" t="e">
        <f>#REF!</f>
        <v>#REF!</v>
      </c>
      <c r="AK44" s="17" t="e">
        <f>#REF!</f>
        <v>#REF!</v>
      </c>
      <c r="AL44" s="17" t="e">
        <f>#REF!</f>
        <v>#REF!</v>
      </c>
      <c r="AM44" s="17" t="e">
        <f>#REF!</f>
        <v>#REF!</v>
      </c>
      <c r="AN44" s="17" t="e">
        <f>#REF!</f>
        <v>#REF!</v>
      </c>
      <c r="AO44" s="17"/>
      <c r="AP44" s="17" t="e">
        <f>#REF!</f>
        <v>#REF!</v>
      </c>
    </row>
    <row r="45" spans="15:42" x14ac:dyDescent="0.35">
      <c r="O45" s="46" t="s">
        <v>49</v>
      </c>
      <c r="P45" s="44" t="s">
        <v>156</v>
      </c>
      <c r="Q45" s="47" t="s">
        <v>131</v>
      </c>
      <c r="R45" s="45">
        <v>5</v>
      </c>
      <c r="S45" s="45">
        <v>11</v>
      </c>
      <c r="T45" s="45">
        <v>5</v>
      </c>
      <c r="U45" s="45">
        <v>1</v>
      </c>
      <c r="V45" s="45">
        <v>5</v>
      </c>
      <c r="W45" s="46">
        <v>38</v>
      </c>
      <c r="X45" s="45" t="s">
        <v>0</v>
      </c>
      <c r="Y45" s="47">
        <v>32</v>
      </c>
      <c r="Z45" s="45">
        <v>0</v>
      </c>
      <c r="AA45" s="45">
        <v>11</v>
      </c>
      <c r="AB45" s="66">
        <f t="shared" si="0"/>
        <v>0</v>
      </c>
      <c r="AD45" s="17" t="e">
        <f>#REF!</f>
        <v>#REF!</v>
      </c>
      <c r="AE45" s="17" t="e">
        <f>#REF!</f>
        <v>#REF!</v>
      </c>
      <c r="AF45" s="17" t="e">
        <f>#REF!</f>
        <v>#REF!</v>
      </c>
      <c r="AG45" s="17" t="e">
        <f>#REF!</f>
        <v>#REF!</v>
      </c>
      <c r="AH45" s="17" t="e">
        <f>#REF!</f>
        <v>#REF!</v>
      </c>
      <c r="AI45" s="17" t="e">
        <f>#REF!</f>
        <v>#REF!</v>
      </c>
      <c r="AJ45" s="17" t="e">
        <f>#REF!</f>
        <v>#REF!</v>
      </c>
      <c r="AK45" s="17" t="e">
        <f>#REF!</f>
        <v>#REF!</v>
      </c>
      <c r="AL45" s="17" t="e">
        <f>#REF!</f>
        <v>#REF!</v>
      </c>
      <c r="AM45" s="17" t="e">
        <f>#REF!</f>
        <v>#REF!</v>
      </c>
      <c r="AN45" s="17" t="e">
        <f>#REF!</f>
        <v>#REF!</v>
      </c>
      <c r="AO45" s="17"/>
      <c r="AP45" s="17" t="e">
        <f>#REF!</f>
        <v>#REF!</v>
      </c>
    </row>
    <row r="46" spans="15:42" x14ac:dyDescent="0.35">
      <c r="O46" s="18" t="s">
        <v>50</v>
      </c>
      <c r="P46" s="11" t="s">
        <v>95</v>
      </c>
      <c r="Q46" s="20" t="s">
        <v>132</v>
      </c>
      <c r="R46" s="16">
        <v>6</v>
      </c>
      <c r="S46" s="16">
        <v>12</v>
      </c>
      <c r="T46" s="16">
        <v>2</v>
      </c>
      <c r="U46" s="16">
        <v>7</v>
      </c>
      <c r="V46" s="16">
        <v>3</v>
      </c>
      <c r="W46" s="18">
        <v>20</v>
      </c>
      <c r="X46" s="16" t="s">
        <v>0</v>
      </c>
      <c r="Y46" s="20">
        <v>20</v>
      </c>
      <c r="Z46" s="16">
        <v>-1</v>
      </c>
      <c r="AA46" s="16">
        <v>11</v>
      </c>
      <c r="AB46" s="67">
        <f t="shared" si="0"/>
        <v>-8.3333333333333329E-2</v>
      </c>
      <c r="AD46" s="17" t="e">
        <f>#REF!</f>
        <v>#REF!</v>
      </c>
      <c r="AE46" s="17" t="e">
        <f>#REF!</f>
        <v>#REF!</v>
      </c>
      <c r="AF46" s="17" t="e">
        <f>#REF!</f>
        <v>#REF!</v>
      </c>
      <c r="AG46" s="17" t="e">
        <f>#REF!</f>
        <v>#REF!</v>
      </c>
      <c r="AH46" s="17" t="e">
        <f>#REF!</f>
        <v>#REF!</v>
      </c>
      <c r="AI46" s="17" t="e">
        <f>#REF!</f>
        <v>#REF!</v>
      </c>
      <c r="AJ46" s="17" t="e">
        <f>#REF!</f>
        <v>#REF!</v>
      </c>
      <c r="AK46" s="17" t="e">
        <f>#REF!</f>
        <v>#REF!</v>
      </c>
      <c r="AL46" s="17" t="e">
        <f>#REF!</f>
        <v>#REF!</v>
      </c>
      <c r="AM46" s="17" t="e">
        <f>#REF!</f>
        <v>#REF!</v>
      </c>
      <c r="AN46" s="17" t="e">
        <f>#REF!</f>
        <v>#REF!</v>
      </c>
      <c r="AO46" s="17"/>
      <c r="AP46" s="17" t="e">
        <f>#REF!</f>
        <v>#REF!</v>
      </c>
    </row>
    <row r="47" spans="15:42" x14ac:dyDescent="0.35">
      <c r="O47" s="46" t="s">
        <v>149</v>
      </c>
      <c r="P47" s="44" t="s">
        <v>111</v>
      </c>
      <c r="Q47" s="47" t="s">
        <v>86</v>
      </c>
      <c r="R47" s="45">
        <v>10</v>
      </c>
      <c r="S47" s="45">
        <v>12</v>
      </c>
      <c r="T47" s="45">
        <v>5</v>
      </c>
      <c r="U47" s="45">
        <v>0</v>
      </c>
      <c r="V47" s="45">
        <v>7</v>
      </c>
      <c r="W47" s="46">
        <v>26</v>
      </c>
      <c r="X47" s="45" t="s">
        <v>0</v>
      </c>
      <c r="Y47" s="47">
        <v>47</v>
      </c>
      <c r="Z47" s="45">
        <v>-2</v>
      </c>
      <c r="AA47" s="45">
        <v>10</v>
      </c>
      <c r="AB47" s="66">
        <f t="shared" si="0"/>
        <v>-0.16666666666666666</v>
      </c>
      <c r="AD47" s="17" t="e">
        <f>#REF!</f>
        <v>#REF!</v>
      </c>
      <c r="AE47" s="17" t="e">
        <f>#REF!</f>
        <v>#REF!</v>
      </c>
      <c r="AF47" s="17" t="e">
        <f>#REF!</f>
        <v>#REF!</v>
      </c>
      <c r="AG47" s="17" t="e">
        <f>#REF!</f>
        <v>#REF!</v>
      </c>
      <c r="AH47" s="17" t="e">
        <f>#REF!</f>
        <v>#REF!</v>
      </c>
      <c r="AI47" s="17" t="e">
        <f>#REF!</f>
        <v>#REF!</v>
      </c>
      <c r="AJ47" s="17" t="e">
        <f>#REF!</f>
        <v>#REF!</v>
      </c>
      <c r="AK47" s="17" t="e">
        <f>#REF!</f>
        <v>#REF!</v>
      </c>
      <c r="AL47" s="17" t="e">
        <f>#REF!</f>
        <v>#REF!</v>
      </c>
      <c r="AM47" s="17" t="e">
        <f>#REF!</f>
        <v>#REF!</v>
      </c>
      <c r="AN47" s="17" t="e">
        <f>#REF!</f>
        <v>#REF!</v>
      </c>
      <c r="AO47" s="17"/>
      <c r="AP47" s="17" t="e">
        <f>#REF!</f>
        <v>#REF!</v>
      </c>
    </row>
    <row r="48" spans="15:42" x14ac:dyDescent="0.35">
      <c r="O48" s="18" t="s">
        <v>51</v>
      </c>
      <c r="P48" s="11" t="s">
        <v>134</v>
      </c>
      <c r="Q48" s="20" t="s">
        <v>130</v>
      </c>
      <c r="R48" s="16">
        <v>7</v>
      </c>
      <c r="S48" s="16">
        <v>13</v>
      </c>
      <c r="T48" s="16">
        <v>3</v>
      </c>
      <c r="U48" s="16">
        <v>4</v>
      </c>
      <c r="V48" s="16">
        <v>6</v>
      </c>
      <c r="W48" s="18">
        <v>33</v>
      </c>
      <c r="X48" s="16" t="s">
        <v>0</v>
      </c>
      <c r="Y48" s="20">
        <v>35</v>
      </c>
      <c r="Z48" s="16">
        <v>-3</v>
      </c>
      <c r="AA48" s="16">
        <v>10</v>
      </c>
      <c r="AB48" s="67">
        <f t="shared" si="0"/>
        <v>-0.23076923076923078</v>
      </c>
      <c r="AD48" s="17" t="e">
        <f>#REF!</f>
        <v>#REF!</v>
      </c>
      <c r="AE48" s="17" t="e">
        <f>#REF!</f>
        <v>#REF!</v>
      </c>
      <c r="AF48" s="17" t="e">
        <f>#REF!</f>
        <v>#REF!</v>
      </c>
      <c r="AG48" s="17" t="e">
        <f>#REF!</f>
        <v>#REF!</v>
      </c>
      <c r="AH48" s="17" t="e">
        <f>#REF!</f>
        <v>#REF!</v>
      </c>
      <c r="AI48" s="17" t="e">
        <f>#REF!</f>
        <v>#REF!</v>
      </c>
      <c r="AJ48" s="17" t="e">
        <f>#REF!</f>
        <v>#REF!</v>
      </c>
      <c r="AK48" s="17" t="e">
        <f>#REF!</f>
        <v>#REF!</v>
      </c>
      <c r="AL48" s="17" t="e">
        <f>#REF!</f>
        <v>#REF!</v>
      </c>
      <c r="AM48" s="17" t="e">
        <f>#REF!</f>
        <v>#REF!</v>
      </c>
      <c r="AN48" s="17" t="e">
        <f>#REF!</f>
        <v>#REF!</v>
      </c>
      <c r="AO48" s="17"/>
      <c r="AP48" s="17" t="e">
        <f>#REF!</f>
        <v>#REF!</v>
      </c>
    </row>
    <row r="49" spans="15:42" x14ac:dyDescent="0.35">
      <c r="O49" s="46" t="s">
        <v>52</v>
      </c>
      <c r="P49" s="44" t="s">
        <v>157</v>
      </c>
      <c r="Q49" s="47" t="s">
        <v>86</v>
      </c>
      <c r="R49" s="45">
        <v>5</v>
      </c>
      <c r="S49" s="45">
        <v>8</v>
      </c>
      <c r="T49" s="45">
        <v>3</v>
      </c>
      <c r="U49" s="45">
        <v>2</v>
      </c>
      <c r="V49" s="45">
        <v>3</v>
      </c>
      <c r="W49" s="46">
        <v>27</v>
      </c>
      <c r="X49" s="45" t="s">
        <v>0</v>
      </c>
      <c r="Y49" s="47">
        <v>30</v>
      </c>
      <c r="Z49" s="45">
        <v>0</v>
      </c>
      <c r="AA49" s="45">
        <v>8</v>
      </c>
      <c r="AB49" s="66">
        <f t="shared" si="0"/>
        <v>0</v>
      </c>
      <c r="AD49" s="17" t="e">
        <f>#REF!</f>
        <v>#REF!</v>
      </c>
      <c r="AE49" s="17" t="e">
        <f>#REF!</f>
        <v>#REF!</v>
      </c>
      <c r="AF49" s="17" t="e">
        <f>#REF!</f>
        <v>#REF!</v>
      </c>
      <c r="AG49" s="17" t="e">
        <f>#REF!</f>
        <v>#REF!</v>
      </c>
      <c r="AH49" s="17" t="e">
        <f>#REF!</f>
        <v>#REF!</v>
      </c>
      <c r="AI49" s="17" t="e">
        <f>#REF!</f>
        <v>#REF!</v>
      </c>
      <c r="AJ49" s="17" t="e">
        <f>#REF!</f>
        <v>#REF!</v>
      </c>
      <c r="AK49" s="17" t="e">
        <f>#REF!</f>
        <v>#REF!</v>
      </c>
      <c r="AL49" s="17" t="e">
        <f>#REF!</f>
        <v>#REF!</v>
      </c>
      <c r="AM49" s="17" t="e">
        <f>#REF!</f>
        <v>#REF!</v>
      </c>
      <c r="AN49" s="17" t="e">
        <f>#REF!</f>
        <v>#REF!</v>
      </c>
      <c r="AO49" s="17"/>
      <c r="AP49" s="17" t="e">
        <f>#REF!</f>
        <v>#REF!</v>
      </c>
    </row>
    <row r="50" spans="15:42" x14ac:dyDescent="0.35">
      <c r="O50" s="18" t="s">
        <v>53</v>
      </c>
      <c r="P50" s="11" t="s">
        <v>126</v>
      </c>
      <c r="Q50" s="20" t="s">
        <v>85</v>
      </c>
      <c r="R50" s="16">
        <v>8</v>
      </c>
      <c r="S50" s="16">
        <v>10</v>
      </c>
      <c r="T50" s="16">
        <v>3</v>
      </c>
      <c r="U50" s="16">
        <v>2</v>
      </c>
      <c r="V50" s="16">
        <v>5</v>
      </c>
      <c r="W50" s="18">
        <v>12</v>
      </c>
      <c r="X50" s="16" t="s">
        <v>0</v>
      </c>
      <c r="Y50" s="20">
        <v>19</v>
      </c>
      <c r="Z50" s="16">
        <v>-2</v>
      </c>
      <c r="AA50" s="16">
        <v>8</v>
      </c>
      <c r="AB50" s="67">
        <f t="shared" si="0"/>
        <v>-0.2</v>
      </c>
      <c r="AD50" s="17" t="e">
        <f>#REF!</f>
        <v>#REF!</v>
      </c>
      <c r="AE50" s="17" t="e">
        <f>#REF!</f>
        <v>#REF!</v>
      </c>
      <c r="AF50" s="17" t="e">
        <f>#REF!</f>
        <v>#REF!</v>
      </c>
      <c r="AG50" s="17" t="e">
        <f>#REF!</f>
        <v>#REF!</v>
      </c>
      <c r="AH50" s="17" t="e">
        <f>#REF!</f>
        <v>#REF!</v>
      </c>
      <c r="AI50" s="17" t="e">
        <f>#REF!</f>
        <v>#REF!</v>
      </c>
      <c r="AJ50" s="17" t="e">
        <f>#REF!</f>
        <v>#REF!</v>
      </c>
      <c r="AK50" s="17" t="e">
        <f>#REF!</f>
        <v>#REF!</v>
      </c>
      <c r="AL50" s="17" t="e">
        <f>#REF!</f>
        <v>#REF!</v>
      </c>
      <c r="AM50" s="17" t="e">
        <f>#REF!</f>
        <v>#REF!</v>
      </c>
      <c r="AN50" s="17" t="e">
        <f>#REF!</f>
        <v>#REF!</v>
      </c>
      <c r="AO50" s="17"/>
      <c r="AP50" s="17" t="e">
        <f>#REF!</f>
        <v>#REF!</v>
      </c>
    </row>
    <row r="51" spans="15:42" x14ac:dyDescent="0.35">
      <c r="O51" s="46" t="s">
        <v>54</v>
      </c>
      <c r="P51" s="44" t="s">
        <v>135</v>
      </c>
      <c r="Q51" s="47" t="s">
        <v>81</v>
      </c>
      <c r="R51" s="45">
        <v>1</v>
      </c>
      <c r="S51" s="45">
        <v>3</v>
      </c>
      <c r="T51" s="45">
        <v>3</v>
      </c>
      <c r="U51" s="45">
        <v>0</v>
      </c>
      <c r="V51" s="45">
        <v>0</v>
      </c>
      <c r="W51" s="46">
        <v>12</v>
      </c>
      <c r="X51" s="45" t="s">
        <v>0</v>
      </c>
      <c r="Y51" s="47">
        <v>4</v>
      </c>
      <c r="Z51" s="45">
        <v>3</v>
      </c>
      <c r="AA51" s="45">
        <v>6</v>
      </c>
      <c r="AB51" s="66">
        <f t="shared" si="0"/>
        <v>1</v>
      </c>
      <c r="AD51" s="17" t="e">
        <f>#REF!</f>
        <v>#REF!</v>
      </c>
      <c r="AE51" s="17" t="e">
        <f>#REF!</f>
        <v>#REF!</v>
      </c>
      <c r="AF51" s="17" t="e">
        <f>#REF!</f>
        <v>#REF!</v>
      </c>
      <c r="AG51" s="17" t="e">
        <f>#REF!</f>
        <v>#REF!</v>
      </c>
      <c r="AH51" s="17" t="e">
        <f>#REF!</f>
        <v>#REF!</v>
      </c>
      <c r="AI51" s="17" t="e">
        <f>#REF!</f>
        <v>#REF!</v>
      </c>
      <c r="AJ51" s="17" t="e">
        <f>#REF!</f>
        <v>#REF!</v>
      </c>
      <c r="AK51" s="17" t="e">
        <f>#REF!</f>
        <v>#REF!</v>
      </c>
      <c r="AL51" s="17" t="e">
        <f>#REF!</f>
        <v>#REF!</v>
      </c>
      <c r="AM51" s="17" t="e">
        <f>#REF!</f>
        <v>#REF!</v>
      </c>
      <c r="AN51" s="17" t="e">
        <f>#REF!</f>
        <v>#REF!</v>
      </c>
      <c r="AO51" s="17"/>
      <c r="AP51" s="17" t="e">
        <f>#REF!</f>
        <v>#REF!</v>
      </c>
    </row>
    <row r="52" spans="15:42" x14ac:dyDescent="0.35">
      <c r="O52" s="18" t="s">
        <v>55</v>
      </c>
      <c r="P52" s="11" t="s">
        <v>97</v>
      </c>
      <c r="Q52" s="20" t="s">
        <v>132</v>
      </c>
      <c r="R52" s="16">
        <v>9</v>
      </c>
      <c r="S52" s="16">
        <v>8</v>
      </c>
      <c r="T52" s="16">
        <v>3</v>
      </c>
      <c r="U52" s="16">
        <v>0</v>
      </c>
      <c r="V52" s="16">
        <v>5</v>
      </c>
      <c r="W52" s="18">
        <v>16</v>
      </c>
      <c r="X52" s="16" t="s">
        <v>0</v>
      </c>
      <c r="Y52" s="20">
        <v>27</v>
      </c>
      <c r="Z52" s="16">
        <v>-2</v>
      </c>
      <c r="AA52" s="16">
        <v>6</v>
      </c>
      <c r="AB52" s="67">
        <f t="shared" si="0"/>
        <v>-0.25</v>
      </c>
      <c r="AD52" s="17" t="e">
        <f>#REF!</f>
        <v>#REF!</v>
      </c>
      <c r="AE52" s="17" t="e">
        <f>#REF!</f>
        <v>#REF!</v>
      </c>
      <c r="AF52" s="17" t="e">
        <f>#REF!</f>
        <v>#REF!</v>
      </c>
      <c r="AG52" s="17" t="e">
        <f>#REF!</f>
        <v>#REF!</v>
      </c>
      <c r="AH52" s="17" t="e">
        <f>#REF!</f>
        <v>#REF!</v>
      </c>
      <c r="AI52" s="17" t="e">
        <f>#REF!</f>
        <v>#REF!</v>
      </c>
      <c r="AJ52" s="17" t="e">
        <f>#REF!</f>
        <v>#REF!</v>
      </c>
      <c r="AK52" s="17" t="e">
        <f>#REF!</f>
        <v>#REF!</v>
      </c>
      <c r="AL52" s="17" t="e">
        <f>#REF!</f>
        <v>#REF!</v>
      </c>
      <c r="AM52" s="17" t="e">
        <f>#REF!</f>
        <v>#REF!</v>
      </c>
      <c r="AN52" s="17" t="e">
        <f>#REF!</f>
        <v>#REF!</v>
      </c>
      <c r="AO52" s="17"/>
      <c r="AP52" s="17" t="e">
        <f>#REF!</f>
        <v>#REF!</v>
      </c>
    </row>
    <row r="53" spans="15:42" x14ac:dyDescent="0.35">
      <c r="O53" s="46" t="s">
        <v>56</v>
      </c>
      <c r="P53" s="44" t="s">
        <v>152</v>
      </c>
      <c r="Q53" s="47" t="s">
        <v>88</v>
      </c>
      <c r="R53" s="45">
        <v>5</v>
      </c>
      <c r="S53" s="45">
        <v>8</v>
      </c>
      <c r="T53" s="45">
        <v>3</v>
      </c>
      <c r="U53" s="45">
        <v>0</v>
      </c>
      <c r="V53" s="45">
        <v>5</v>
      </c>
      <c r="W53" s="46">
        <v>13</v>
      </c>
      <c r="X53" s="45" t="s">
        <v>0</v>
      </c>
      <c r="Y53" s="47">
        <v>16</v>
      </c>
      <c r="Z53" s="45">
        <v>-2</v>
      </c>
      <c r="AA53" s="45">
        <v>6</v>
      </c>
      <c r="AB53" s="66">
        <f t="shared" si="0"/>
        <v>-0.25</v>
      </c>
      <c r="AD53" s="17" t="e">
        <f>#REF!</f>
        <v>#REF!</v>
      </c>
      <c r="AE53" s="17" t="e">
        <f>#REF!</f>
        <v>#REF!</v>
      </c>
      <c r="AF53" s="17" t="e">
        <f>#REF!</f>
        <v>#REF!</v>
      </c>
      <c r="AG53" s="17" t="e">
        <f>#REF!</f>
        <v>#REF!</v>
      </c>
      <c r="AH53" s="17" t="e">
        <f>#REF!</f>
        <v>#REF!</v>
      </c>
      <c r="AI53" s="17" t="e">
        <f>#REF!</f>
        <v>#REF!</v>
      </c>
      <c r="AJ53" s="17" t="e">
        <f>#REF!</f>
        <v>#REF!</v>
      </c>
      <c r="AK53" s="17" t="e">
        <f>#REF!</f>
        <v>#REF!</v>
      </c>
      <c r="AL53" s="17" t="e">
        <f>#REF!</f>
        <v>#REF!</v>
      </c>
      <c r="AM53" s="17" t="e">
        <f>#REF!</f>
        <v>#REF!</v>
      </c>
      <c r="AN53" s="17" t="e">
        <f>#REF!</f>
        <v>#REF!</v>
      </c>
      <c r="AO53" s="17"/>
      <c r="AP53" s="17" t="e">
        <f>#REF!</f>
        <v>#REF!</v>
      </c>
    </row>
    <row r="54" spans="15:42" x14ac:dyDescent="0.35">
      <c r="O54" s="18" t="s">
        <v>57</v>
      </c>
      <c r="P54" s="11" t="s">
        <v>124</v>
      </c>
      <c r="Q54" s="20" t="s">
        <v>130</v>
      </c>
      <c r="R54" s="16">
        <v>8</v>
      </c>
      <c r="S54" s="16">
        <v>10</v>
      </c>
      <c r="T54" s="16">
        <v>2</v>
      </c>
      <c r="U54" s="16">
        <v>2</v>
      </c>
      <c r="V54" s="16">
        <v>6</v>
      </c>
      <c r="W54" s="18">
        <v>17</v>
      </c>
      <c r="X54" s="16" t="s">
        <v>0</v>
      </c>
      <c r="Y54" s="20">
        <v>28</v>
      </c>
      <c r="Z54" s="16">
        <v>-4</v>
      </c>
      <c r="AA54" s="16">
        <v>6</v>
      </c>
      <c r="AB54" s="67">
        <f t="shared" si="0"/>
        <v>-0.4</v>
      </c>
      <c r="AD54" s="17" t="e">
        <f>#REF!</f>
        <v>#REF!</v>
      </c>
      <c r="AE54" s="17" t="e">
        <f>#REF!</f>
        <v>#REF!</v>
      </c>
      <c r="AF54" s="17" t="e">
        <f>#REF!</f>
        <v>#REF!</v>
      </c>
      <c r="AG54" s="17" t="e">
        <f>#REF!</f>
        <v>#REF!</v>
      </c>
      <c r="AH54" s="17" t="e">
        <f>#REF!</f>
        <v>#REF!</v>
      </c>
      <c r="AI54" s="17" t="e">
        <f>#REF!</f>
        <v>#REF!</v>
      </c>
      <c r="AJ54" s="17" t="e">
        <f>#REF!</f>
        <v>#REF!</v>
      </c>
      <c r="AK54" s="17" t="e">
        <f>#REF!</f>
        <v>#REF!</v>
      </c>
      <c r="AL54" s="17" t="e">
        <f>#REF!</f>
        <v>#REF!</v>
      </c>
      <c r="AM54" s="17" t="e">
        <f>#REF!</f>
        <v>#REF!</v>
      </c>
      <c r="AN54" s="17" t="e">
        <f>#REF!</f>
        <v>#REF!</v>
      </c>
      <c r="AO54" s="17"/>
      <c r="AP54" s="17" t="e">
        <f>#REF!</f>
        <v>#REF!</v>
      </c>
    </row>
    <row r="55" spans="15:42" x14ac:dyDescent="0.35">
      <c r="O55" s="46" t="s">
        <v>58</v>
      </c>
      <c r="P55" s="44" t="s">
        <v>107</v>
      </c>
      <c r="Q55" s="47" t="s">
        <v>130</v>
      </c>
      <c r="R55" s="45">
        <v>11</v>
      </c>
      <c r="S55" s="45">
        <v>13</v>
      </c>
      <c r="T55" s="45">
        <v>1</v>
      </c>
      <c r="U55" s="45">
        <v>3</v>
      </c>
      <c r="V55" s="45">
        <v>9</v>
      </c>
      <c r="W55" s="46">
        <v>24</v>
      </c>
      <c r="X55" s="45" t="s">
        <v>0</v>
      </c>
      <c r="Y55" s="47">
        <v>47</v>
      </c>
      <c r="Z55" s="45">
        <v>-8</v>
      </c>
      <c r="AA55" s="45">
        <v>5</v>
      </c>
      <c r="AB55" s="66">
        <f t="shared" si="0"/>
        <v>-0.61538461538461542</v>
      </c>
      <c r="AD55" s="17" t="e">
        <f>#REF!</f>
        <v>#REF!</v>
      </c>
      <c r="AE55" s="17" t="e">
        <f>#REF!</f>
        <v>#REF!</v>
      </c>
      <c r="AF55" s="17" t="e">
        <f>#REF!</f>
        <v>#REF!</v>
      </c>
      <c r="AG55" s="17" t="e">
        <f>#REF!</f>
        <v>#REF!</v>
      </c>
      <c r="AH55" s="17" t="e">
        <f>#REF!</f>
        <v>#REF!</v>
      </c>
      <c r="AI55" s="17" t="e">
        <f>#REF!</f>
        <v>#REF!</v>
      </c>
      <c r="AJ55" s="17" t="e">
        <f>#REF!</f>
        <v>#REF!</v>
      </c>
      <c r="AK55" s="17" t="e">
        <f>#REF!</f>
        <v>#REF!</v>
      </c>
      <c r="AL55" s="17" t="e">
        <f>#REF!</f>
        <v>#REF!</v>
      </c>
      <c r="AM55" s="17" t="e">
        <f>#REF!</f>
        <v>#REF!</v>
      </c>
      <c r="AN55" s="17" t="e">
        <f>#REF!</f>
        <v>#REF!</v>
      </c>
      <c r="AO55" s="17"/>
      <c r="AP55" s="17" t="e">
        <f>#REF!</f>
        <v>#REF!</v>
      </c>
    </row>
    <row r="56" spans="15:42" x14ac:dyDescent="0.35">
      <c r="O56" s="18" t="s">
        <v>153</v>
      </c>
      <c r="P56" s="11" t="s">
        <v>151</v>
      </c>
      <c r="Q56" s="20" t="s">
        <v>131</v>
      </c>
      <c r="R56" s="16">
        <v>3</v>
      </c>
      <c r="S56" s="16">
        <v>4</v>
      </c>
      <c r="T56" s="16">
        <v>2</v>
      </c>
      <c r="U56" s="16">
        <v>0</v>
      </c>
      <c r="V56" s="16">
        <v>2</v>
      </c>
      <c r="W56" s="18">
        <v>10</v>
      </c>
      <c r="X56" s="16" t="s">
        <v>0</v>
      </c>
      <c r="Y56" s="20">
        <v>8</v>
      </c>
      <c r="Z56" s="16">
        <v>0</v>
      </c>
      <c r="AA56" s="16">
        <v>4</v>
      </c>
      <c r="AB56" s="67">
        <f t="shared" si="0"/>
        <v>0</v>
      </c>
      <c r="AD56" s="17" t="e">
        <f>#REF!</f>
        <v>#REF!</v>
      </c>
      <c r="AE56" s="17" t="e">
        <f>#REF!</f>
        <v>#REF!</v>
      </c>
      <c r="AF56" s="17" t="e">
        <f>#REF!</f>
        <v>#REF!</v>
      </c>
      <c r="AG56" s="17" t="e">
        <f>#REF!</f>
        <v>#REF!</v>
      </c>
      <c r="AH56" s="17" t="e">
        <f>#REF!</f>
        <v>#REF!</v>
      </c>
      <c r="AI56" s="17" t="e">
        <f>#REF!</f>
        <v>#REF!</v>
      </c>
      <c r="AJ56" s="17" t="e">
        <f>#REF!</f>
        <v>#REF!</v>
      </c>
      <c r="AK56" s="17" t="e">
        <f>#REF!</f>
        <v>#REF!</v>
      </c>
      <c r="AL56" s="17" t="e">
        <f>#REF!</f>
        <v>#REF!</v>
      </c>
      <c r="AM56" s="17" t="e">
        <f>#REF!</f>
        <v>#REF!</v>
      </c>
      <c r="AN56" s="17" t="e">
        <f>#REF!</f>
        <v>#REF!</v>
      </c>
      <c r="AO56" s="17"/>
      <c r="AP56" s="17" t="e">
        <f>#REF!</f>
        <v>#REF!</v>
      </c>
    </row>
    <row r="57" spans="15:42" x14ac:dyDescent="0.35">
      <c r="O57" s="46" t="s">
        <v>59</v>
      </c>
      <c r="P57" s="44" t="s">
        <v>138</v>
      </c>
      <c r="Q57" s="47" t="s">
        <v>83</v>
      </c>
      <c r="R57" s="45">
        <v>8</v>
      </c>
      <c r="S57" s="45">
        <v>8</v>
      </c>
      <c r="T57" s="45">
        <v>2</v>
      </c>
      <c r="U57" s="45">
        <v>0</v>
      </c>
      <c r="V57" s="45">
        <v>6</v>
      </c>
      <c r="W57" s="46">
        <v>19</v>
      </c>
      <c r="X57" s="45" t="s">
        <v>0</v>
      </c>
      <c r="Y57" s="47">
        <v>27</v>
      </c>
      <c r="Z57" s="45">
        <v>-4</v>
      </c>
      <c r="AA57" s="45">
        <v>4</v>
      </c>
      <c r="AB57" s="66">
        <f t="shared" si="0"/>
        <v>-0.5</v>
      </c>
      <c r="AD57" s="17" t="e">
        <f>#REF!</f>
        <v>#REF!</v>
      </c>
      <c r="AE57" s="17" t="e">
        <f>#REF!</f>
        <v>#REF!</v>
      </c>
      <c r="AF57" s="17" t="e">
        <f>#REF!</f>
        <v>#REF!</v>
      </c>
      <c r="AG57" s="17" t="e">
        <f>#REF!</f>
        <v>#REF!</v>
      </c>
      <c r="AH57" s="17" t="e">
        <f>#REF!</f>
        <v>#REF!</v>
      </c>
      <c r="AI57" s="17" t="e">
        <f>#REF!</f>
        <v>#REF!</v>
      </c>
      <c r="AJ57" s="17" t="e">
        <f>#REF!</f>
        <v>#REF!</v>
      </c>
      <c r="AK57" s="17" t="e">
        <f>#REF!</f>
        <v>#REF!</v>
      </c>
      <c r="AL57" s="17" t="e">
        <f>#REF!</f>
        <v>#REF!</v>
      </c>
      <c r="AM57" s="17" t="e">
        <f>#REF!</f>
        <v>#REF!</v>
      </c>
      <c r="AN57" s="17" t="e">
        <f>#REF!</f>
        <v>#REF!</v>
      </c>
      <c r="AO57" s="17"/>
      <c r="AP57" s="17" t="e">
        <f>#REF!</f>
        <v>#REF!</v>
      </c>
    </row>
    <row r="58" spans="15:42" x14ac:dyDescent="0.35">
      <c r="O58" s="18" t="s">
        <v>60</v>
      </c>
      <c r="P58" s="11" t="s">
        <v>93</v>
      </c>
      <c r="Q58" s="20" t="s">
        <v>88</v>
      </c>
      <c r="R58" s="16">
        <v>11</v>
      </c>
      <c r="S58" s="16">
        <v>11</v>
      </c>
      <c r="T58" s="16">
        <v>1</v>
      </c>
      <c r="U58" s="16">
        <v>2</v>
      </c>
      <c r="V58" s="16">
        <v>8</v>
      </c>
      <c r="W58" s="18">
        <v>16</v>
      </c>
      <c r="X58" s="16" t="s">
        <v>0</v>
      </c>
      <c r="Y58" s="20">
        <v>25</v>
      </c>
      <c r="Z58" s="16">
        <v>-7</v>
      </c>
      <c r="AA58" s="16">
        <v>4</v>
      </c>
      <c r="AB58" s="67">
        <f t="shared" si="0"/>
        <v>-0.63636363636363635</v>
      </c>
      <c r="AD58" s="17" t="e">
        <f>#REF!</f>
        <v>#REF!</v>
      </c>
      <c r="AE58" s="17" t="e">
        <f>#REF!</f>
        <v>#REF!</v>
      </c>
      <c r="AF58" s="17" t="e">
        <f>#REF!</f>
        <v>#REF!</v>
      </c>
      <c r="AG58" s="17" t="e">
        <f>#REF!</f>
        <v>#REF!</v>
      </c>
      <c r="AH58" s="17" t="e">
        <f>#REF!</f>
        <v>#REF!</v>
      </c>
      <c r="AI58" s="17" t="e">
        <f>#REF!</f>
        <v>#REF!</v>
      </c>
      <c r="AJ58" s="17" t="e">
        <f>#REF!</f>
        <v>#REF!</v>
      </c>
      <c r="AK58" s="17" t="e">
        <f>#REF!</f>
        <v>#REF!</v>
      </c>
      <c r="AL58" s="17" t="e">
        <f>#REF!</f>
        <v>#REF!</v>
      </c>
      <c r="AM58" s="17" t="e">
        <f>#REF!</f>
        <v>#REF!</v>
      </c>
      <c r="AN58" s="17" t="e">
        <f>#REF!</f>
        <v>#REF!</v>
      </c>
      <c r="AO58" s="17"/>
      <c r="AP58" s="17" t="e">
        <f>#REF!</f>
        <v>#REF!</v>
      </c>
    </row>
    <row r="59" spans="15:42" x14ac:dyDescent="0.35">
      <c r="O59" s="46" t="s">
        <v>61</v>
      </c>
      <c r="P59" s="44" t="s">
        <v>140</v>
      </c>
      <c r="Q59" s="47" t="s">
        <v>81</v>
      </c>
      <c r="R59" s="45">
        <v>2</v>
      </c>
      <c r="S59" s="45">
        <v>3</v>
      </c>
      <c r="T59" s="45">
        <v>1</v>
      </c>
      <c r="U59" s="45">
        <v>1</v>
      </c>
      <c r="V59" s="45">
        <v>1</v>
      </c>
      <c r="W59" s="46">
        <v>4</v>
      </c>
      <c r="X59" s="45" t="s">
        <v>0</v>
      </c>
      <c r="Y59" s="47">
        <v>8</v>
      </c>
      <c r="Z59" s="45">
        <v>0</v>
      </c>
      <c r="AA59" s="45">
        <v>3</v>
      </c>
      <c r="AB59" s="66">
        <f t="shared" si="0"/>
        <v>0</v>
      </c>
      <c r="AD59" s="17" t="e">
        <f>#REF!</f>
        <v>#REF!</v>
      </c>
      <c r="AE59" s="17" t="e">
        <f>#REF!</f>
        <v>#REF!</v>
      </c>
      <c r="AF59" s="17" t="e">
        <f>#REF!</f>
        <v>#REF!</v>
      </c>
      <c r="AG59" s="17" t="e">
        <f>#REF!</f>
        <v>#REF!</v>
      </c>
      <c r="AH59" s="17" t="e">
        <f>#REF!</f>
        <v>#REF!</v>
      </c>
      <c r="AI59" s="17" t="e">
        <f>#REF!</f>
        <v>#REF!</v>
      </c>
      <c r="AJ59" s="17" t="e">
        <f>#REF!</f>
        <v>#REF!</v>
      </c>
      <c r="AK59" s="17" t="e">
        <f>#REF!</f>
        <v>#REF!</v>
      </c>
      <c r="AL59" s="17" t="e">
        <f>#REF!</f>
        <v>#REF!</v>
      </c>
      <c r="AM59" s="17" t="e">
        <f>#REF!</f>
        <v>#REF!</v>
      </c>
      <c r="AN59" s="17" t="e">
        <f>#REF!</f>
        <v>#REF!</v>
      </c>
      <c r="AO59" s="17"/>
      <c r="AP59" s="17" t="e">
        <f>#REF!</f>
        <v>#REF!</v>
      </c>
    </row>
    <row r="60" spans="15:42" x14ac:dyDescent="0.35">
      <c r="O60" s="18" t="s">
        <v>62</v>
      </c>
      <c r="P60" s="11" t="s">
        <v>154</v>
      </c>
      <c r="Q60" s="20" t="s">
        <v>86</v>
      </c>
      <c r="R60" s="16">
        <v>2</v>
      </c>
      <c r="S60" s="16">
        <v>4</v>
      </c>
      <c r="T60" s="16">
        <v>1</v>
      </c>
      <c r="U60" s="16">
        <v>1</v>
      </c>
      <c r="V60" s="16">
        <v>2</v>
      </c>
      <c r="W60" s="18">
        <v>9</v>
      </c>
      <c r="X60" s="16" t="s">
        <v>0</v>
      </c>
      <c r="Y60" s="20">
        <v>10</v>
      </c>
      <c r="Z60" s="16">
        <v>-1</v>
      </c>
      <c r="AA60" s="16">
        <v>3</v>
      </c>
      <c r="AB60" s="67">
        <f t="shared" si="0"/>
        <v>-0.25</v>
      </c>
      <c r="AD60" s="17" t="e">
        <f>#REF!</f>
        <v>#REF!</v>
      </c>
      <c r="AE60" s="17" t="e">
        <f>#REF!</f>
        <v>#REF!</v>
      </c>
      <c r="AF60" s="17" t="e">
        <f>#REF!</f>
        <v>#REF!</v>
      </c>
      <c r="AG60" s="17" t="e">
        <f>#REF!</f>
        <v>#REF!</v>
      </c>
      <c r="AH60" s="17" t="e">
        <f>#REF!</f>
        <v>#REF!</v>
      </c>
      <c r="AI60" s="17" t="e">
        <f>#REF!</f>
        <v>#REF!</v>
      </c>
      <c r="AJ60" s="17" t="e">
        <f>#REF!</f>
        <v>#REF!</v>
      </c>
      <c r="AK60" s="17" t="e">
        <f>#REF!</f>
        <v>#REF!</v>
      </c>
      <c r="AL60" s="17" t="e">
        <f>#REF!</f>
        <v>#REF!</v>
      </c>
      <c r="AM60" s="17" t="e">
        <f>#REF!</f>
        <v>#REF!</v>
      </c>
      <c r="AN60" s="17" t="e">
        <f>#REF!</f>
        <v>#REF!</v>
      </c>
      <c r="AO60" s="17"/>
      <c r="AP60" s="17" t="e">
        <f>#REF!</f>
        <v>#REF!</v>
      </c>
    </row>
    <row r="61" spans="15:42" x14ac:dyDescent="0.35">
      <c r="O61" s="46" t="s">
        <v>63</v>
      </c>
      <c r="P61" s="44" t="s">
        <v>143</v>
      </c>
      <c r="Q61" s="47" t="s">
        <v>130</v>
      </c>
      <c r="R61" s="45">
        <v>1</v>
      </c>
      <c r="S61" s="45">
        <v>1</v>
      </c>
      <c r="T61" s="45">
        <v>1</v>
      </c>
      <c r="U61" s="45">
        <v>0</v>
      </c>
      <c r="V61" s="45">
        <v>0</v>
      </c>
      <c r="W61" s="46">
        <v>2</v>
      </c>
      <c r="X61" s="45" t="s">
        <v>0</v>
      </c>
      <c r="Y61" s="47">
        <v>0</v>
      </c>
      <c r="Z61" s="45">
        <v>1</v>
      </c>
      <c r="AA61" s="45">
        <v>2</v>
      </c>
      <c r="AB61" s="66">
        <f t="shared" si="0"/>
        <v>1</v>
      </c>
      <c r="AD61" s="17" t="e">
        <f>#REF!</f>
        <v>#REF!</v>
      </c>
      <c r="AE61" s="17" t="e">
        <f>#REF!</f>
        <v>#REF!</v>
      </c>
      <c r="AF61" s="17" t="e">
        <f>#REF!</f>
        <v>#REF!</v>
      </c>
      <c r="AG61" s="17" t="e">
        <f>#REF!</f>
        <v>#REF!</v>
      </c>
      <c r="AH61" s="17" t="e">
        <f>#REF!</f>
        <v>#REF!</v>
      </c>
      <c r="AI61" s="17" t="e">
        <f>#REF!</f>
        <v>#REF!</v>
      </c>
      <c r="AJ61" s="17" t="e">
        <f>#REF!</f>
        <v>#REF!</v>
      </c>
      <c r="AK61" s="17" t="e">
        <f>#REF!</f>
        <v>#REF!</v>
      </c>
      <c r="AL61" s="17" t="e">
        <f>#REF!</f>
        <v>#REF!</v>
      </c>
      <c r="AM61" s="17" t="e">
        <f>#REF!</f>
        <v>#REF!</v>
      </c>
      <c r="AN61" s="17" t="e">
        <f>#REF!</f>
        <v>#REF!</v>
      </c>
      <c r="AO61" s="17"/>
      <c r="AP61" s="17" t="e">
        <f>#REF!</f>
        <v>#REF!</v>
      </c>
    </row>
    <row r="62" spans="15:42" x14ac:dyDescent="0.35">
      <c r="O62" s="18" t="s">
        <v>64</v>
      </c>
      <c r="P62" s="11" t="s">
        <v>120</v>
      </c>
      <c r="Q62" s="20" t="s">
        <v>131</v>
      </c>
      <c r="R62" s="16">
        <v>5</v>
      </c>
      <c r="S62" s="16">
        <v>6</v>
      </c>
      <c r="T62" s="16">
        <v>0</v>
      </c>
      <c r="U62" s="16">
        <v>2</v>
      </c>
      <c r="V62" s="16">
        <v>4</v>
      </c>
      <c r="W62" s="18">
        <v>9</v>
      </c>
      <c r="X62" s="16" t="s">
        <v>0</v>
      </c>
      <c r="Y62" s="20">
        <v>20</v>
      </c>
      <c r="Z62" s="16">
        <v>-4</v>
      </c>
      <c r="AA62" s="16">
        <v>2</v>
      </c>
      <c r="AB62" s="67">
        <f t="shared" si="0"/>
        <v>-0.66666666666666663</v>
      </c>
    </row>
    <row r="63" spans="15:42" x14ac:dyDescent="0.35">
      <c r="O63" s="46" t="s">
        <v>65</v>
      </c>
      <c r="P63" s="44" t="s">
        <v>128</v>
      </c>
      <c r="Q63" s="47" t="s">
        <v>85</v>
      </c>
      <c r="R63" s="45">
        <v>2</v>
      </c>
      <c r="S63" s="45">
        <v>1</v>
      </c>
      <c r="T63" s="45">
        <v>0</v>
      </c>
      <c r="U63" s="45">
        <v>0</v>
      </c>
      <c r="V63" s="45">
        <v>1</v>
      </c>
      <c r="W63" s="46">
        <v>3</v>
      </c>
      <c r="X63" s="45" t="s">
        <v>0</v>
      </c>
      <c r="Y63" s="47">
        <v>8</v>
      </c>
      <c r="Z63" s="45">
        <v>-1</v>
      </c>
      <c r="AA63" s="45">
        <v>0</v>
      </c>
      <c r="AB63" s="66">
        <v>-1</v>
      </c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5:42" x14ac:dyDescent="0.35">
      <c r="O64" s="18" t="s">
        <v>161</v>
      </c>
      <c r="P64" s="11" t="s">
        <v>144</v>
      </c>
      <c r="Q64" s="20" t="s">
        <v>81</v>
      </c>
      <c r="R64" s="16">
        <v>4</v>
      </c>
      <c r="S64" s="16">
        <v>2</v>
      </c>
      <c r="T64" s="16">
        <v>0</v>
      </c>
      <c r="U64" s="16">
        <v>0</v>
      </c>
      <c r="V64" s="16">
        <v>2</v>
      </c>
      <c r="W64" s="18">
        <v>2</v>
      </c>
      <c r="X64" s="16" t="s">
        <v>0</v>
      </c>
      <c r="Y64" s="20">
        <v>7</v>
      </c>
      <c r="Z64" s="16">
        <v>-2</v>
      </c>
      <c r="AA64" s="16">
        <v>0</v>
      </c>
      <c r="AB64" s="67">
        <v>-1</v>
      </c>
    </row>
    <row r="65" spans="15:42" x14ac:dyDescent="0.35">
      <c r="O65" s="46" t="s">
        <v>158</v>
      </c>
      <c r="P65" s="44" t="s">
        <v>94</v>
      </c>
      <c r="Q65" s="47" t="s">
        <v>88</v>
      </c>
      <c r="R65" s="45">
        <v>6</v>
      </c>
      <c r="S65" s="45">
        <v>2</v>
      </c>
      <c r="T65" s="45">
        <v>0</v>
      </c>
      <c r="U65" s="45">
        <v>0</v>
      </c>
      <c r="V65" s="45">
        <v>2</v>
      </c>
      <c r="W65" s="46">
        <v>1</v>
      </c>
      <c r="X65" s="45" t="s">
        <v>0</v>
      </c>
      <c r="Y65" s="47">
        <v>12</v>
      </c>
      <c r="Z65" s="45">
        <v>-2</v>
      </c>
      <c r="AA65" s="45">
        <v>0</v>
      </c>
      <c r="AB65" s="66">
        <v>-1</v>
      </c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5:42" x14ac:dyDescent="0.35">
      <c r="O66" s="18" t="s">
        <v>159</v>
      </c>
      <c r="P66" s="11" t="s">
        <v>145</v>
      </c>
      <c r="Q66" s="20" t="s">
        <v>85</v>
      </c>
      <c r="R66" s="16">
        <v>3</v>
      </c>
      <c r="S66" s="16">
        <v>2</v>
      </c>
      <c r="T66" s="16">
        <v>0</v>
      </c>
      <c r="U66" s="16">
        <v>0</v>
      </c>
      <c r="V66" s="16">
        <v>2</v>
      </c>
      <c r="W66" s="18">
        <v>0</v>
      </c>
      <c r="X66" s="16" t="s">
        <v>0</v>
      </c>
      <c r="Y66" s="20">
        <v>5</v>
      </c>
      <c r="Z66" s="16">
        <v>-2</v>
      </c>
      <c r="AA66" s="16">
        <v>0</v>
      </c>
      <c r="AB66" s="67">
        <v>-1</v>
      </c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</sheetData>
  <mergeCells count="6">
    <mergeCell ref="W8:Y8"/>
    <mergeCell ref="C3:P4"/>
    <mergeCell ref="C5:P5"/>
    <mergeCell ref="Q3:AB4"/>
    <mergeCell ref="Q6:AB6"/>
    <mergeCell ref="Q5:A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topLeftCell="A30" workbookViewId="0">
      <selection activeCell="C43" sqref="C43"/>
    </sheetView>
  </sheetViews>
  <sheetFormatPr defaultRowHeight="14.5" x14ac:dyDescent="0.35"/>
  <cols>
    <col min="2" max="2" width="26.6328125" customWidth="1"/>
    <col min="3" max="3" width="25.7265625" customWidth="1"/>
    <col min="5" max="5" width="33.36328125" customWidth="1"/>
  </cols>
  <sheetData>
    <row r="3" spans="2:9" x14ac:dyDescent="0.35">
      <c r="B3" t="s">
        <v>92</v>
      </c>
      <c r="C3" t="s">
        <v>88</v>
      </c>
      <c r="E3" s="63" t="s">
        <v>81</v>
      </c>
      <c r="F3" s="63"/>
      <c r="G3" s="63"/>
      <c r="H3" s="63"/>
      <c r="I3" s="63"/>
    </row>
    <row r="4" spans="2:9" x14ac:dyDescent="0.35">
      <c r="B4" t="s">
        <v>91</v>
      </c>
      <c r="C4" t="s">
        <v>88</v>
      </c>
      <c r="E4" s="12" t="s">
        <v>82</v>
      </c>
      <c r="F4" s="12"/>
      <c r="G4" s="12"/>
      <c r="H4" s="12"/>
      <c r="I4" s="12"/>
    </row>
    <row r="5" spans="2:9" x14ac:dyDescent="0.35">
      <c r="B5" t="s">
        <v>96</v>
      </c>
      <c r="C5" t="s">
        <v>82</v>
      </c>
      <c r="E5" s="12" t="s">
        <v>83</v>
      </c>
      <c r="F5" s="12"/>
      <c r="G5" s="12"/>
      <c r="H5" s="12"/>
      <c r="I5" s="12"/>
    </row>
    <row r="6" spans="2:9" x14ac:dyDescent="0.35">
      <c r="B6" t="s">
        <v>11</v>
      </c>
      <c r="C6" t="s">
        <v>82</v>
      </c>
      <c r="E6" s="12" t="s">
        <v>84</v>
      </c>
      <c r="F6" s="12"/>
      <c r="G6" s="12"/>
      <c r="H6" s="12"/>
      <c r="I6" s="12"/>
    </row>
    <row r="7" spans="2:9" x14ac:dyDescent="0.35">
      <c r="B7" t="s">
        <v>98</v>
      </c>
      <c r="C7" t="s">
        <v>82</v>
      </c>
      <c r="E7" s="12" t="s">
        <v>85</v>
      </c>
      <c r="F7" s="12"/>
      <c r="G7" s="12"/>
      <c r="H7" s="12"/>
      <c r="I7" s="12"/>
    </row>
    <row r="8" spans="2:9" x14ac:dyDescent="0.35">
      <c r="B8" t="s">
        <v>97</v>
      </c>
      <c r="C8" t="s">
        <v>82</v>
      </c>
      <c r="E8" s="12" t="s">
        <v>86</v>
      </c>
      <c r="F8" s="12"/>
      <c r="G8" s="12"/>
      <c r="H8" s="12"/>
      <c r="I8" s="12"/>
    </row>
    <row r="9" spans="2:9" x14ac:dyDescent="0.35">
      <c r="B9" t="s">
        <v>90</v>
      </c>
      <c r="C9" t="s">
        <v>88</v>
      </c>
      <c r="E9" s="12" t="s">
        <v>87</v>
      </c>
      <c r="F9" s="12"/>
      <c r="G9" s="12"/>
      <c r="H9" s="12"/>
      <c r="I9" s="12"/>
    </row>
    <row r="10" spans="2:9" x14ac:dyDescent="0.35">
      <c r="B10" t="s">
        <v>93</v>
      </c>
      <c r="C10" t="s">
        <v>88</v>
      </c>
      <c r="E10" s="12" t="s">
        <v>88</v>
      </c>
      <c r="F10" s="12"/>
      <c r="G10" s="12"/>
      <c r="H10" s="12"/>
      <c r="I10" s="12"/>
    </row>
    <row r="11" spans="2:9" x14ac:dyDescent="0.35">
      <c r="B11" t="s">
        <v>95</v>
      </c>
      <c r="C11" t="s">
        <v>82</v>
      </c>
      <c r="E11" s="12" t="s">
        <v>89</v>
      </c>
      <c r="F11" s="12"/>
      <c r="G11" s="12"/>
      <c r="H11" s="12"/>
      <c r="I11" s="12"/>
    </row>
    <row r="12" spans="2:9" x14ac:dyDescent="0.35">
      <c r="B12" t="s">
        <v>94</v>
      </c>
      <c r="C12" t="s">
        <v>88</v>
      </c>
    </row>
    <row r="13" spans="2:9" x14ac:dyDescent="0.35">
      <c r="B13" s="13" t="s">
        <v>12</v>
      </c>
      <c r="C13" t="s">
        <v>81</v>
      </c>
    </row>
    <row r="14" spans="2:9" x14ac:dyDescent="0.35">
      <c r="B14" s="14" t="s">
        <v>99</v>
      </c>
      <c r="C14" t="s">
        <v>81</v>
      </c>
    </row>
    <row r="15" spans="2:9" x14ac:dyDescent="0.35">
      <c r="B15" s="14" t="s">
        <v>100</v>
      </c>
      <c r="C15" t="s">
        <v>81</v>
      </c>
    </row>
    <row r="16" spans="2:9" x14ac:dyDescent="0.35">
      <c r="B16" s="14" t="s">
        <v>10</v>
      </c>
      <c r="C16" t="s">
        <v>81</v>
      </c>
    </row>
    <row r="17" spans="2:3" ht="15" thickBot="1" x14ac:dyDescent="0.4">
      <c r="B17" s="15" t="s">
        <v>101</v>
      </c>
      <c r="C17" t="s">
        <v>81</v>
      </c>
    </row>
    <row r="18" spans="2:3" x14ac:dyDescent="0.35">
      <c r="B18" t="s">
        <v>104</v>
      </c>
      <c r="C18" t="s">
        <v>84</v>
      </c>
    </row>
    <row r="19" spans="2:3" x14ac:dyDescent="0.35">
      <c r="B19" t="s">
        <v>105</v>
      </c>
      <c r="C19" t="s">
        <v>84</v>
      </c>
    </row>
    <row r="20" spans="2:3" x14ac:dyDescent="0.35">
      <c r="B20" t="s">
        <v>106</v>
      </c>
      <c r="C20" t="s">
        <v>84</v>
      </c>
    </row>
    <row r="21" spans="2:3" x14ac:dyDescent="0.35">
      <c r="B21" t="s">
        <v>107</v>
      </c>
      <c r="C21" t="s">
        <v>84</v>
      </c>
    </row>
    <row r="22" spans="2:3" x14ac:dyDescent="0.35">
      <c r="B22" t="s">
        <v>124</v>
      </c>
      <c r="C22" t="s">
        <v>84</v>
      </c>
    </row>
    <row r="23" spans="2:3" x14ac:dyDescent="0.35">
      <c r="B23" t="s">
        <v>108</v>
      </c>
      <c r="C23" t="s">
        <v>86</v>
      </c>
    </row>
    <row r="24" spans="2:3" x14ac:dyDescent="0.35">
      <c r="B24" t="s">
        <v>109</v>
      </c>
      <c r="C24" t="s">
        <v>86</v>
      </c>
    </row>
    <row r="25" spans="2:3" x14ac:dyDescent="0.35">
      <c r="B25" t="s">
        <v>110</v>
      </c>
      <c r="C25" t="s">
        <v>86</v>
      </c>
    </row>
    <row r="26" spans="2:3" x14ac:dyDescent="0.35">
      <c r="B26" t="s">
        <v>111</v>
      </c>
      <c r="C26" t="s">
        <v>86</v>
      </c>
    </row>
    <row r="27" spans="2:3" x14ac:dyDescent="0.35">
      <c r="B27" t="s">
        <v>112</v>
      </c>
      <c r="C27" t="s">
        <v>83</v>
      </c>
    </row>
    <row r="28" spans="2:3" x14ac:dyDescent="0.35">
      <c r="B28" t="s">
        <v>113</v>
      </c>
      <c r="C28" t="s">
        <v>83</v>
      </c>
    </row>
    <row r="29" spans="2:3" x14ac:dyDescent="0.35">
      <c r="B29" t="s">
        <v>114</v>
      </c>
      <c r="C29" t="s">
        <v>83</v>
      </c>
    </row>
    <row r="30" spans="2:3" x14ac:dyDescent="0.35">
      <c r="B30" t="s">
        <v>115</v>
      </c>
      <c r="C30" t="s">
        <v>83</v>
      </c>
    </row>
    <row r="31" spans="2:3" x14ac:dyDescent="0.35">
      <c r="B31" t="s">
        <v>116</v>
      </c>
      <c r="C31" t="s">
        <v>89</v>
      </c>
    </row>
    <row r="32" spans="2:3" x14ac:dyDescent="0.35">
      <c r="B32" t="s">
        <v>117</v>
      </c>
      <c r="C32" t="s">
        <v>89</v>
      </c>
    </row>
    <row r="33" spans="2:3" x14ac:dyDescent="0.35">
      <c r="B33" t="s">
        <v>118</v>
      </c>
      <c r="C33" t="s">
        <v>89</v>
      </c>
    </row>
    <row r="34" spans="2:3" x14ac:dyDescent="0.35">
      <c r="B34" t="s">
        <v>119</v>
      </c>
      <c r="C34" t="s">
        <v>89</v>
      </c>
    </row>
    <row r="35" spans="2:3" x14ac:dyDescent="0.35">
      <c r="B35" t="s">
        <v>120</v>
      </c>
      <c r="C35" t="s">
        <v>89</v>
      </c>
    </row>
    <row r="36" spans="2:3" x14ac:dyDescent="0.35">
      <c r="B36" t="s">
        <v>121</v>
      </c>
      <c r="C36" t="s">
        <v>85</v>
      </c>
    </row>
    <row r="37" spans="2:3" x14ac:dyDescent="0.35">
      <c r="B37" t="s">
        <v>125</v>
      </c>
      <c r="C37" t="s">
        <v>85</v>
      </c>
    </row>
    <row r="38" spans="2:3" x14ac:dyDescent="0.35">
      <c r="B38" t="s">
        <v>122</v>
      </c>
      <c r="C38" t="s">
        <v>85</v>
      </c>
    </row>
    <row r="39" spans="2:3" x14ac:dyDescent="0.35">
      <c r="B39" t="s">
        <v>126</v>
      </c>
      <c r="C39" t="s">
        <v>85</v>
      </c>
    </row>
    <row r="40" spans="2:3" x14ac:dyDescent="0.35">
      <c r="B40" t="s">
        <v>123</v>
      </c>
      <c r="C40" t="s">
        <v>85</v>
      </c>
    </row>
    <row r="41" spans="2:3" x14ac:dyDescent="0.35">
      <c r="B41" t="s">
        <v>127</v>
      </c>
      <c r="C41" t="s">
        <v>82</v>
      </c>
    </row>
    <row r="42" spans="2:3" x14ac:dyDescent="0.35">
      <c r="B42" t="s">
        <v>128</v>
      </c>
      <c r="C42" t="s">
        <v>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Tabulka</vt:lpstr>
      <vt:lpstr>Statistiky</vt:lpstr>
      <vt:lpstr>Sestava</vt:lpstr>
      <vt:lpstr>Tabulka!home</vt:lpstr>
      <vt:lpstr>Tabulka!homegoal</vt:lpstr>
      <vt:lpstr>Tabulka!homescore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2019-06-19T15:42:43Z</cp:lastPrinted>
  <dcterms:created xsi:type="dcterms:W3CDTF">2013-06-13T09:53:07Z</dcterms:created>
  <dcterms:modified xsi:type="dcterms:W3CDTF">2019-06-19T15:43:19Z</dcterms:modified>
</cp:coreProperties>
</file>